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35" yWindow="30" windowWidth="19440" windowHeight="7590"/>
  </bookViews>
  <sheets>
    <sheet name="勤務医" sheetId="1" r:id="rId1"/>
    <sheet name="Sheet3" sheetId="3" r:id="rId2"/>
    <sheet name="Sheet1" sheetId="4" r:id="rId3"/>
  </sheets>
  <calcPr calcId="145621"/>
</workbook>
</file>

<file path=xl/calcChain.xml><?xml version="1.0" encoding="utf-8"?>
<calcChain xmlns="http://schemas.openxmlformats.org/spreadsheetml/2006/main">
  <c r="AD66" i="1" l="1"/>
  <c r="AC11" i="1" l="1"/>
  <c r="W68" i="1" l="1"/>
  <c r="V68" i="1"/>
  <c r="U68" i="1"/>
  <c r="T68" i="1"/>
  <c r="S68" i="1"/>
  <c r="R68" i="1"/>
  <c r="Q68" i="1"/>
  <c r="P68" i="1"/>
  <c r="M68" i="1"/>
  <c r="L68" i="1"/>
  <c r="K68" i="1"/>
  <c r="J68" i="1"/>
  <c r="I68" i="1"/>
  <c r="H68" i="1"/>
  <c r="G68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11" i="1"/>
  <c r="X12" i="1"/>
  <c r="N65" i="1"/>
  <c r="AB65" i="1" s="1"/>
  <c r="N64" i="1"/>
  <c r="AB64" i="1" s="1"/>
  <c r="N63" i="1"/>
  <c r="AB63" i="1" s="1"/>
  <c r="N62" i="1"/>
  <c r="AB62" i="1" s="1"/>
  <c r="N61" i="1"/>
  <c r="AB61" i="1" s="1"/>
  <c r="N60" i="1"/>
  <c r="AB60" i="1" s="1"/>
  <c r="N59" i="1"/>
  <c r="AB59" i="1" s="1"/>
  <c r="N58" i="1"/>
  <c r="AB58" i="1" s="1"/>
  <c r="N57" i="1"/>
  <c r="AB57" i="1" s="1"/>
  <c r="N56" i="1"/>
  <c r="AB56" i="1" s="1"/>
  <c r="N55" i="1"/>
  <c r="AB55" i="1" s="1"/>
  <c r="N54" i="1"/>
  <c r="AB54" i="1" s="1"/>
  <c r="N53" i="1"/>
  <c r="AB53" i="1" s="1"/>
  <c r="N52" i="1"/>
  <c r="AB52" i="1" s="1"/>
  <c r="N51" i="1"/>
  <c r="AB51" i="1" s="1"/>
  <c r="N50" i="1"/>
  <c r="AB50" i="1" s="1"/>
  <c r="N49" i="1"/>
  <c r="AB49" i="1" s="1"/>
  <c r="N48" i="1"/>
  <c r="AB48" i="1" s="1"/>
  <c r="N47" i="1"/>
  <c r="AB47" i="1" s="1"/>
  <c r="N46" i="1"/>
  <c r="AB46" i="1" s="1"/>
  <c r="N45" i="1"/>
  <c r="AB45" i="1" s="1"/>
  <c r="N44" i="1"/>
  <c r="AB44" i="1" s="1"/>
  <c r="N43" i="1"/>
  <c r="AB43" i="1" s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F13" i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D12" i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C12" i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N68" i="1" l="1"/>
  <c r="X13" i="1"/>
  <c r="Z12" i="1"/>
  <c r="AB12" i="1" s="1"/>
  <c r="AB36" i="1"/>
  <c r="AB38" i="1"/>
  <c r="AB40" i="1"/>
  <c r="AB42" i="1"/>
  <c r="AB37" i="1"/>
  <c r="AB39" i="1"/>
  <c r="AB41" i="1"/>
  <c r="AB11" i="1"/>
  <c r="X14" i="1" l="1"/>
  <c r="Z13" i="1"/>
  <c r="AD11" i="1"/>
  <c r="AC12" i="1" s="1"/>
  <c r="X15" i="1" l="1"/>
  <c r="Z14" i="1"/>
  <c r="AB14" i="1" s="1"/>
  <c r="AB13" i="1"/>
  <c r="AD12" i="1"/>
  <c r="AC13" i="1" l="1"/>
  <c r="AD13" i="1" s="1"/>
  <c r="X16" i="1"/>
  <c r="Z15" i="1"/>
  <c r="AC14" i="1" l="1"/>
  <c r="AD14" i="1" s="1"/>
  <c r="AC15" i="1" s="1"/>
  <c r="AB15" i="1"/>
  <c r="X17" i="1"/>
  <c r="Z16" i="1"/>
  <c r="AB16" i="1" s="1"/>
  <c r="X18" i="1" l="1"/>
  <c r="Z17" i="1"/>
  <c r="AB17" i="1" s="1"/>
  <c r="AD15" i="1"/>
  <c r="AC16" i="1" l="1"/>
  <c r="AD16" i="1" s="1"/>
  <c r="X19" i="1"/>
  <c r="Z18" i="1"/>
  <c r="AC17" i="1" l="1"/>
  <c r="AD17" i="1" s="1"/>
  <c r="AC18" i="1" s="1"/>
  <c r="X20" i="1"/>
  <c r="Z19" i="1"/>
  <c r="AB19" i="1" s="1"/>
  <c r="AB18" i="1"/>
  <c r="AD18" i="1" l="1"/>
  <c r="X21" i="1"/>
  <c r="Z20" i="1"/>
  <c r="AC19" i="1" l="1"/>
  <c r="AD19" i="1" s="1"/>
  <c r="AC20" i="1" s="1"/>
  <c r="X22" i="1"/>
  <c r="Z21" i="1"/>
  <c r="AB21" i="1" s="1"/>
  <c r="AB20" i="1"/>
  <c r="AD20" i="1" l="1"/>
  <c r="AC21" i="1" s="1"/>
  <c r="AD21" i="1" s="1"/>
  <c r="AC22" i="1" s="1"/>
  <c r="X23" i="1"/>
  <c r="Z22" i="1"/>
  <c r="AB22" i="1" s="1"/>
  <c r="AD22" i="1" l="1"/>
  <c r="AC23" i="1" s="1"/>
  <c r="X24" i="1"/>
  <c r="Z23" i="1"/>
  <c r="AB23" i="1" s="1"/>
  <c r="AD23" i="1" l="1"/>
  <c r="AC24" i="1" s="1"/>
  <c r="X25" i="1"/>
  <c r="Z24" i="1"/>
  <c r="AB24" i="1" s="1"/>
  <c r="AD24" i="1" l="1"/>
  <c r="AC25" i="1" s="1"/>
  <c r="X26" i="1"/>
  <c r="Z25" i="1"/>
  <c r="AB25" i="1" s="1"/>
  <c r="AD25" i="1" l="1"/>
  <c r="AC26" i="1" s="1"/>
  <c r="X27" i="1"/>
  <c r="Z26" i="1"/>
  <c r="AB26" i="1" s="1"/>
  <c r="AD26" i="1" l="1"/>
  <c r="AC27" i="1" s="1"/>
  <c r="X28" i="1"/>
  <c r="Z27" i="1"/>
  <c r="AB27" i="1" s="1"/>
  <c r="AD27" i="1" l="1"/>
  <c r="AC28" i="1" s="1"/>
  <c r="X29" i="1"/>
  <c r="Z28" i="1"/>
  <c r="AB28" i="1" s="1"/>
  <c r="AD28" i="1" l="1"/>
  <c r="AC29" i="1" s="1"/>
  <c r="X30" i="1"/>
  <c r="Z29" i="1"/>
  <c r="AB29" i="1" s="1"/>
  <c r="AD29" i="1" l="1"/>
  <c r="AC30" i="1" s="1"/>
  <c r="X31" i="1"/>
  <c r="Z30" i="1"/>
  <c r="AB30" i="1" s="1"/>
  <c r="AD30" i="1" l="1"/>
  <c r="AC31" i="1" s="1"/>
  <c r="X32" i="1"/>
  <c r="Z31" i="1"/>
  <c r="AB31" i="1" s="1"/>
  <c r="AD31" i="1" l="1"/>
  <c r="AC32" i="1" s="1"/>
  <c r="X33" i="1"/>
  <c r="Z32" i="1"/>
  <c r="AB32" i="1" s="1"/>
  <c r="AD32" i="1" l="1"/>
  <c r="AC33" i="1" s="1"/>
  <c r="X34" i="1"/>
  <c r="Z33" i="1"/>
  <c r="AB33" i="1" s="1"/>
  <c r="AD33" i="1" l="1"/>
  <c r="AC34" i="1" s="1"/>
  <c r="X35" i="1"/>
  <c r="Z34" i="1"/>
  <c r="AB34" i="1" s="1"/>
  <c r="AD34" i="1" l="1"/>
  <c r="AC35" i="1" s="1"/>
  <c r="Z35" i="1"/>
  <c r="X68" i="1"/>
  <c r="AB35" i="1" l="1"/>
  <c r="Z68" i="1"/>
  <c r="AD35" i="1" l="1"/>
  <c r="AC36" i="1" l="1"/>
  <c r="AD36" i="1" s="1"/>
  <c r="AC37" i="1" l="1"/>
  <c r="AD37" i="1" s="1"/>
  <c r="AC38" i="1" l="1"/>
  <c r="AD38" i="1" s="1"/>
  <c r="AC39" i="1" l="1"/>
  <c r="AD39" i="1" s="1"/>
  <c r="AC40" i="1" l="1"/>
  <c r="AD40" i="1" s="1"/>
  <c r="AC41" i="1" l="1"/>
  <c r="AD41" i="1" s="1"/>
  <c r="AC42" i="1" l="1"/>
  <c r="AD42" i="1" s="1"/>
  <c r="AC43" i="1" l="1"/>
  <c r="AD43" i="1" s="1"/>
  <c r="AC44" i="1" l="1"/>
  <c r="AD44" i="1" s="1"/>
  <c r="AC45" i="1" l="1"/>
  <c r="AD45" i="1" s="1"/>
  <c r="AC46" i="1" l="1"/>
  <c r="AD46" i="1" s="1"/>
  <c r="AC47" i="1" l="1"/>
  <c r="AD47" i="1" s="1"/>
  <c r="AC48" i="1" l="1"/>
  <c r="AD48" i="1" s="1"/>
  <c r="AC49" i="1" l="1"/>
  <c r="AD49" i="1" s="1"/>
  <c r="AC50" i="1" l="1"/>
  <c r="AD50" i="1" s="1"/>
  <c r="AC51" i="1" l="1"/>
  <c r="AD51" i="1" s="1"/>
  <c r="AC52" i="1" l="1"/>
  <c r="AD52" i="1" s="1"/>
  <c r="AC53" i="1" l="1"/>
  <c r="AD53" i="1" s="1"/>
  <c r="AC54" i="1" l="1"/>
  <c r="AD54" i="1" s="1"/>
  <c r="AC55" i="1" l="1"/>
  <c r="AD55" i="1" s="1"/>
  <c r="AC56" i="1" l="1"/>
  <c r="AD56" i="1" s="1"/>
  <c r="AC57" i="1" l="1"/>
  <c r="AD57" i="1" s="1"/>
  <c r="AC58" i="1" l="1"/>
  <c r="AD58" i="1" s="1"/>
  <c r="AC59" i="1" l="1"/>
  <c r="AD59" i="1" s="1"/>
  <c r="AC60" i="1" l="1"/>
  <c r="AD60" i="1" s="1"/>
  <c r="AC61" i="1" l="1"/>
  <c r="AD61" i="1" s="1"/>
  <c r="AC62" i="1" l="1"/>
  <c r="AD62" i="1" s="1"/>
  <c r="AC63" i="1" l="1"/>
  <c r="AD63" i="1" s="1"/>
  <c r="AC64" i="1" l="1"/>
  <c r="AD64" i="1" s="1"/>
  <c r="AC65" i="1" l="1"/>
  <c r="AD65" i="1" s="1"/>
</calcChain>
</file>

<file path=xl/sharedStrings.xml><?xml version="1.0" encoding="utf-8"?>
<sst xmlns="http://schemas.openxmlformats.org/spreadsheetml/2006/main" count="121" uniqueCount="98">
  <si>
    <t>西暦</t>
    <rPh sb="0" eb="2">
      <t>セイレキ</t>
    </rPh>
    <phoneticPr fontId="2"/>
  </si>
  <si>
    <t>世</t>
    <rPh sb="0" eb="1">
      <t>セ</t>
    </rPh>
    <phoneticPr fontId="2"/>
  </si>
  <si>
    <t>配</t>
    <rPh sb="0" eb="1">
      <t>ハイ</t>
    </rPh>
    <phoneticPr fontId="2"/>
  </si>
  <si>
    <t>子</t>
    <rPh sb="0" eb="1">
      <t>コ</t>
    </rPh>
    <phoneticPr fontId="2"/>
  </si>
  <si>
    <t>（単位：歳）</t>
    <rPh sb="1" eb="3">
      <t>タンイ</t>
    </rPh>
    <rPh sb="4" eb="5">
      <t>サイ</t>
    </rPh>
    <phoneticPr fontId="2"/>
  </si>
  <si>
    <t>現在価</t>
    <rPh sb="0" eb="2">
      <t>ゲンザイ</t>
    </rPh>
    <rPh sb="2" eb="3">
      <t>アタイ</t>
    </rPh>
    <phoneticPr fontId="2"/>
  </si>
  <si>
    <t>世帯主の老齢年金</t>
    <rPh sb="0" eb="3">
      <t>セタイヌシ</t>
    </rPh>
    <rPh sb="4" eb="6">
      <t>ロウレイ</t>
    </rPh>
    <rPh sb="6" eb="8">
      <t>ネンキン</t>
    </rPh>
    <phoneticPr fontId="2"/>
  </si>
  <si>
    <t>配偶者の老齢年金</t>
    <rPh sb="0" eb="3">
      <t>ハイグウシャ</t>
    </rPh>
    <rPh sb="4" eb="6">
      <t>ロウレイ</t>
    </rPh>
    <rPh sb="6" eb="8">
      <t>ネンキン</t>
    </rPh>
    <phoneticPr fontId="2"/>
  </si>
  <si>
    <t>配偶者の遺族年金</t>
    <rPh sb="0" eb="3">
      <t>ハイグウシャ</t>
    </rPh>
    <rPh sb="4" eb="6">
      <t>イゾク</t>
    </rPh>
    <rPh sb="6" eb="8">
      <t>ネンキン</t>
    </rPh>
    <rPh sb="7" eb="8">
      <t>ロウネン</t>
    </rPh>
    <phoneticPr fontId="2"/>
  </si>
  <si>
    <t>その他の収入</t>
    <rPh sb="2" eb="3">
      <t>タ</t>
    </rPh>
    <rPh sb="4" eb="6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</si>
  <si>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</si>
  <si>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基本生活費</t>
    <rPh sb="0" eb="2">
      <t>キホン</t>
    </rPh>
    <rPh sb="2" eb="5">
      <t>セイカツヒ</t>
    </rPh>
    <phoneticPr fontId="2"/>
  </si>
  <si>
    <t>世帯主の収入</t>
    <rPh sb="0" eb="3">
      <t>セタイヌシ</t>
    </rPh>
    <rPh sb="4" eb="6">
      <t>シュウニュウ</t>
    </rPh>
    <phoneticPr fontId="2"/>
  </si>
  <si>
    <t>配偶者の収入</t>
    <rPh sb="0" eb="3">
      <t>ハイグウシャ</t>
    </rPh>
    <rPh sb="4" eb="6">
      <t>シュウニュウ</t>
    </rPh>
    <phoneticPr fontId="2"/>
  </si>
  <si>
    <t>住宅費用</t>
    <rPh sb="0" eb="2">
      <t>ジュウタク</t>
    </rPh>
    <rPh sb="2" eb="4">
      <t>ヒヨウ</t>
    </rPh>
    <phoneticPr fontId="2"/>
  </si>
  <si>
    <t>教育・結婚援助費用</t>
    <rPh sb="0" eb="2">
      <t>キョウイク</t>
    </rPh>
    <rPh sb="3" eb="4">
      <t>ケツ</t>
    </rPh>
    <rPh sb="4" eb="5">
      <t>コン</t>
    </rPh>
    <rPh sb="5" eb="7">
      <t>エンジョ</t>
    </rPh>
    <rPh sb="7" eb="9">
      <t>ヒヨウ</t>
    </rPh>
    <phoneticPr fontId="2"/>
  </si>
  <si>
    <t>車購入費用</t>
    <rPh sb="0" eb="1">
      <t>クルマ</t>
    </rPh>
    <rPh sb="1" eb="3">
      <t>コウニュウ</t>
    </rPh>
    <rPh sb="3" eb="5">
      <t>ヒヨウ</t>
    </rPh>
    <phoneticPr fontId="2"/>
  </si>
  <si>
    <t>生命保険・損害保険料</t>
    <rPh sb="0" eb="2">
      <t>セイメイ</t>
    </rPh>
    <rPh sb="2" eb="4">
      <t>ホケン</t>
    </rPh>
    <rPh sb="5" eb="7">
      <t>ソンガイ</t>
    </rPh>
    <rPh sb="7" eb="9">
      <t>ホケン</t>
    </rPh>
    <rPh sb="9" eb="10">
      <t>リョウ</t>
    </rPh>
    <phoneticPr fontId="2"/>
  </si>
  <si>
    <t>所得税・住民税・社会保険料</t>
    <rPh sb="0" eb="3">
      <t>ショトクゼイ</t>
    </rPh>
    <rPh sb="4" eb="7">
      <t>ジュウミンゼイ</t>
    </rPh>
    <rPh sb="8" eb="10">
      <t>シャカイ</t>
    </rPh>
    <rPh sb="10" eb="13">
      <t>ホケンリョウ</t>
    </rPh>
    <phoneticPr fontId="2"/>
  </si>
  <si>
    <t>葬儀費用</t>
    <rPh sb="0" eb="2">
      <t>ソウギ</t>
    </rPh>
    <rPh sb="2" eb="4">
      <t>ヒヨウ</t>
    </rPh>
    <phoneticPr fontId="2"/>
  </si>
  <si>
    <t>その他の費用</t>
    <rPh sb="2" eb="3">
      <t>タ</t>
    </rPh>
    <rPh sb="4" eb="6">
      <t>ヒヨウ</t>
    </rPh>
    <phoneticPr fontId="2"/>
  </si>
  <si>
    <t>余暇費</t>
    <rPh sb="0" eb="2">
      <t>ヨカ</t>
    </rPh>
    <rPh sb="2" eb="3">
      <t>ヒ</t>
    </rPh>
    <phoneticPr fontId="2"/>
  </si>
  <si>
    <t>支出合計</t>
    <rPh sb="0" eb="2">
      <t>シシュツ</t>
    </rPh>
    <rPh sb="2" eb="4">
      <t>ゴウケイ</t>
    </rPh>
    <phoneticPr fontId="2"/>
  </si>
  <si>
    <t>年度収支</t>
    <rPh sb="0" eb="2">
      <t>ネンド</t>
    </rPh>
    <rPh sb="2" eb="4">
      <t>シュウシ</t>
    </rPh>
    <phoneticPr fontId="2"/>
  </si>
  <si>
    <t>年運用益①</t>
    <rPh sb="0" eb="1">
      <t>ネン</t>
    </rPh>
    <rPh sb="1" eb="4">
      <t>ウンヨウエキ</t>
    </rPh>
    <phoneticPr fontId="2"/>
  </si>
  <si>
    <t>年末貯蓄残高①</t>
    <rPh sb="0" eb="2">
      <t>ネンマツ</t>
    </rPh>
    <rPh sb="2" eb="4">
      <t>チョチク</t>
    </rPh>
    <rPh sb="4" eb="6">
      <t>ザンダカ</t>
    </rPh>
    <phoneticPr fontId="2"/>
  </si>
  <si>
    <t>項目</t>
    <rPh sb="0" eb="2">
      <t>コウモク</t>
    </rPh>
    <phoneticPr fontId="2"/>
  </si>
  <si>
    <t>収入予測</t>
    <rPh sb="0" eb="2">
      <t>シュウニュウ</t>
    </rPh>
    <rPh sb="2" eb="4">
      <t>ヨソク</t>
    </rPh>
    <phoneticPr fontId="2"/>
  </si>
  <si>
    <t>支出予測</t>
    <rPh sb="0" eb="2">
      <t>シシュツ</t>
    </rPh>
    <rPh sb="2" eb="4">
      <t>ヨソク</t>
    </rPh>
    <phoneticPr fontId="2"/>
  </si>
  <si>
    <t>貯蓄推移予測</t>
    <rPh sb="0" eb="2">
      <t>チョチク</t>
    </rPh>
    <rPh sb="2" eb="4">
      <t>スイイ</t>
    </rPh>
    <rPh sb="4" eb="6">
      <t>ヨソク</t>
    </rPh>
    <phoneticPr fontId="2"/>
  </si>
  <si>
    <t>合計</t>
    <rPh sb="0" eb="2">
      <t>ゴウケイ</t>
    </rPh>
    <phoneticPr fontId="2"/>
  </si>
  <si>
    <t xml:space="preserve"> </t>
    <phoneticPr fontId="2"/>
  </si>
  <si>
    <t xml:space="preserve"> </t>
    <phoneticPr fontId="2"/>
  </si>
  <si>
    <t>上昇率</t>
    <rPh sb="0" eb="2">
      <t>ジョウショウ</t>
    </rPh>
    <rPh sb="2" eb="3">
      <t>リツ</t>
    </rPh>
    <phoneticPr fontId="2"/>
  </si>
  <si>
    <t>事業用ローン</t>
    <rPh sb="0" eb="3">
      <t>ジギョウヨウ</t>
    </rPh>
    <phoneticPr fontId="2"/>
  </si>
  <si>
    <t>小規模企業共済
個人年金保険</t>
    <rPh sb="0" eb="3">
      <t>ショウキボ</t>
    </rPh>
    <rPh sb="3" eb="5">
      <t>キギョウ</t>
    </rPh>
    <rPh sb="5" eb="7">
      <t>キョウサイ</t>
    </rPh>
    <rPh sb="8" eb="10">
      <t>コジン</t>
    </rPh>
    <rPh sb="10" eb="12">
      <t>ネンキン</t>
    </rPh>
    <rPh sb="12" eb="14">
      <t>ホケンネンキン</t>
    </rPh>
    <phoneticPr fontId="2"/>
  </si>
  <si>
    <t>財前家のC/F分析：勤務医</t>
    <rPh sb="0" eb="1">
      <t>ザイ</t>
    </rPh>
    <rPh sb="1" eb="2">
      <t>ゼン</t>
    </rPh>
    <rPh sb="2" eb="3">
      <t>ケ</t>
    </rPh>
    <rPh sb="7" eb="9">
      <t>ブンセキ</t>
    </rPh>
    <rPh sb="10" eb="13">
      <t>キンムイ</t>
    </rPh>
    <phoneticPr fontId="2"/>
  </si>
  <si>
    <t>【収入の部】</t>
    <phoneticPr fontId="2"/>
  </si>
  <si>
    <t>■世帯主</t>
    <rPh sb="1" eb="4">
      <t>セタイヌシ</t>
    </rPh>
    <phoneticPr fontId="2"/>
  </si>
  <si>
    <t>厚生年金加入期間　</t>
    <rPh sb="0" eb="2">
      <t>コウセイ</t>
    </rPh>
    <rPh sb="2" eb="4">
      <t>ネンキン</t>
    </rPh>
    <rPh sb="4" eb="6">
      <t>カニュウ</t>
    </rPh>
    <rPh sb="6" eb="8">
      <t>キカン</t>
    </rPh>
    <phoneticPr fontId="2"/>
  </si>
  <si>
    <t>43年</t>
  </si>
  <si>
    <t>基礎年金加入期間　</t>
    <rPh sb="0" eb="2">
      <t>キソ</t>
    </rPh>
    <rPh sb="2" eb="4">
      <t>ネンキン</t>
    </rPh>
    <rPh sb="4" eb="6">
      <t>カニュウ</t>
    </rPh>
    <rPh sb="6" eb="8">
      <t>キカン</t>
    </rPh>
    <phoneticPr fontId="2"/>
  </si>
  <si>
    <t>40年</t>
    <phoneticPr fontId="2"/>
  </si>
  <si>
    <t>老齢厚生年金</t>
    <rPh sb="0" eb="2">
      <t>ロウレイ</t>
    </rPh>
    <rPh sb="2" eb="4">
      <t>コウセイ</t>
    </rPh>
    <rPh sb="4" eb="6">
      <t>ネンキン</t>
    </rPh>
    <phoneticPr fontId="2"/>
  </si>
  <si>
    <t>円</t>
    <rPh sb="0" eb="1">
      <t>エン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</si>
  <si>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</si>
  <si>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加給年金</t>
    <rPh sb="0" eb="2">
      <t>カキュウ</t>
    </rPh>
    <rPh sb="2" eb="4">
      <t>ネンキン</t>
    </rPh>
    <phoneticPr fontId="2"/>
  </si>
  <si>
    <t>■遺族年金</t>
    <rPh sb="1" eb="3">
      <t>イゾク</t>
    </rPh>
    <rPh sb="3" eb="5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</si>
  <si>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</si>
  <si>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■貯蓄残高</t>
    <rPh sb="1" eb="3">
      <t>チョチク</t>
    </rPh>
    <rPh sb="3" eb="5">
      <t>ザンダカ</t>
    </rPh>
    <phoneticPr fontId="2"/>
  </si>
  <si>
    <t>■その他収入</t>
    <rPh sb="3" eb="4">
      <t>タ</t>
    </rPh>
    <rPh sb="4" eb="6">
      <t>シュウニュウ</t>
    </rPh>
    <phoneticPr fontId="2"/>
  </si>
  <si>
    <t>継続的バイト2022年迄</t>
    <rPh sb="0" eb="3">
      <t>ケイゾクテキ</t>
    </rPh>
    <rPh sb="10" eb="11">
      <t>ネン</t>
    </rPh>
    <rPh sb="11" eb="12">
      <t>マデ</t>
    </rPh>
    <phoneticPr fontId="2"/>
  </si>
  <si>
    <t>継続的バイト2032年迄</t>
    <rPh sb="0" eb="3">
      <t>ケイゾクテキ</t>
    </rPh>
    <rPh sb="10" eb="11">
      <t>ネン</t>
    </rPh>
    <rPh sb="11" eb="12">
      <t>マデ</t>
    </rPh>
    <phoneticPr fontId="2"/>
  </si>
  <si>
    <t>一時的収入　退職金</t>
    <rPh sb="0" eb="3">
      <t>イチジテキ</t>
    </rPh>
    <rPh sb="3" eb="5">
      <t>シュウニュウ</t>
    </rPh>
    <rPh sb="6" eb="9">
      <t>タイショクキン</t>
    </rPh>
    <phoneticPr fontId="2"/>
  </si>
  <si>
    <t>■配偶者</t>
    <rPh sb="1" eb="4">
      <t>ハイグウシャ</t>
    </rPh>
    <phoneticPr fontId="2"/>
  </si>
  <si>
    <t>厚生年金加入期間</t>
    <rPh sb="0" eb="2">
      <t>コウセイ</t>
    </rPh>
    <rPh sb="2" eb="4">
      <t>ネンキン</t>
    </rPh>
    <rPh sb="4" eb="6">
      <t>カニュウ</t>
    </rPh>
    <rPh sb="6" eb="8">
      <t>キカン</t>
    </rPh>
    <phoneticPr fontId="2"/>
  </si>
  <si>
    <t>10年</t>
    <rPh sb="2" eb="3">
      <t>ネン</t>
    </rPh>
    <phoneticPr fontId="2"/>
  </si>
  <si>
    <t>基礎年金加入期間</t>
    <rPh sb="0" eb="2">
      <t>キソ</t>
    </rPh>
    <rPh sb="2" eb="4">
      <t>ネンキン</t>
    </rPh>
    <rPh sb="4" eb="6">
      <t>カニュウ</t>
    </rPh>
    <rPh sb="6" eb="8">
      <t>キカン</t>
    </rPh>
    <phoneticPr fontId="2"/>
  </si>
  <si>
    <t>40年</t>
    <rPh sb="2" eb="3">
      <t>ネン</t>
    </rPh>
    <phoneticPr fontId="2"/>
  </si>
  <si>
    <t>■配偶者収入</t>
    <rPh sb="1" eb="4">
      <t>ハイグウシャ</t>
    </rPh>
    <rPh sb="4" eb="6">
      <t>シュウニュウ</t>
    </rPh>
    <phoneticPr fontId="2"/>
  </si>
  <si>
    <t>（32歳～34歳）</t>
  </si>
  <si>
    <t>■その他収入　</t>
    <rPh sb="3" eb="4">
      <t>タ</t>
    </rPh>
    <rPh sb="4" eb="6">
      <t>シュウニュウ</t>
    </rPh>
    <phoneticPr fontId="2"/>
  </si>
  <si>
    <t>退職金</t>
  </si>
  <si>
    <t>【支出の部】</t>
    <phoneticPr fontId="2"/>
  </si>
  <si>
    <t>■基本生活費</t>
    <rPh sb="1" eb="3">
      <t>キホン</t>
    </rPh>
    <rPh sb="3" eb="6">
      <t>セイカツヒ</t>
    </rPh>
    <phoneticPr fontId="2"/>
  </si>
  <si>
    <t>現在の生活費</t>
    <rPh sb="0" eb="2">
      <t>ゲンザイ</t>
    </rPh>
    <rPh sb="3" eb="6">
      <t>セイカツヒ</t>
    </rPh>
    <phoneticPr fontId="2"/>
  </si>
  <si>
    <t>500万</t>
    <rPh sb="3" eb="4">
      <t>マン</t>
    </rPh>
    <phoneticPr fontId="2"/>
  </si>
  <si>
    <t>年額</t>
    <rPh sb="0" eb="2">
      <t>ネンガク</t>
    </rPh>
    <phoneticPr fontId="2"/>
  </si>
  <si>
    <t>お子様の就職後の生活費（2033年）</t>
    <rPh sb="1" eb="3">
      <t>コサマ</t>
    </rPh>
    <rPh sb="4" eb="7">
      <t>シュウショクゴ</t>
    </rPh>
    <rPh sb="8" eb="11">
      <t>セイカツヒ</t>
    </rPh>
    <rPh sb="16" eb="17">
      <t>ネン</t>
    </rPh>
    <phoneticPr fontId="2"/>
  </si>
  <si>
    <t>世帯主（退職後）の生活費（2042年）</t>
    <rPh sb="0" eb="3">
      <t>セタイヌシ</t>
    </rPh>
    <rPh sb="4" eb="7">
      <t>タイショクゴ</t>
    </rPh>
    <rPh sb="9" eb="12">
      <t>セイカツヒ</t>
    </rPh>
    <rPh sb="17" eb="18">
      <t>ネン</t>
    </rPh>
    <phoneticPr fontId="2"/>
  </si>
  <si>
    <t>431万</t>
    <rPh sb="3" eb="4">
      <t>マン</t>
    </rPh>
    <phoneticPr fontId="2"/>
  </si>
  <si>
    <t>配偶者お一人の生活費（2058年）</t>
    <rPh sb="0" eb="3">
      <t>ハイグウシャ</t>
    </rPh>
    <rPh sb="4" eb="6">
      <t>ヒトリ</t>
    </rPh>
    <rPh sb="7" eb="10">
      <t>セイカツヒ</t>
    </rPh>
    <rPh sb="15" eb="16">
      <t>ネン</t>
    </rPh>
    <phoneticPr fontId="2"/>
  </si>
  <si>
    <t>405万</t>
    <rPh sb="3" eb="4">
      <t>マン</t>
    </rPh>
    <phoneticPr fontId="2"/>
  </si>
  <si>
    <t>■住宅資金</t>
    <rPh sb="1" eb="3">
      <t>ジュウタク</t>
    </rPh>
    <rPh sb="3" eb="5">
      <t>シキン</t>
    </rPh>
    <phoneticPr fontId="2"/>
  </si>
  <si>
    <t>現在居住する住宅（自己所有）　ローン</t>
    <rPh sb="0" eb="2">
      <t>ゲンザイ</t>
    </rPh>
    <rPh sb="2" eb="4">
      <t>キョジュウ</t>
    </rPh>
    <rPh sb="6" eb="8">
      <t>ジュウタク</t>
    </rPh>
    <rPh sb="9" eb="11">
      <t>ジコ</t>
    </rPh>
    <rPh sb="11" eb="13">
      <t>ショユウ</t>
    </rPh>
    <phoneticPr fontId="2"/>
  </si>
  <si>
    <t>166万</t>
    <rPh sb="3" eb="4">
      <t>マン</t>
    </rPh>
    <phoneticPr fontId="2"/>
  </si>
  <si>
    <t>住宅の維持管理費・固定資産税</t>
    <rPh sb="0" eb="2">
      <t>ジュウタク</t>
    </rPh>
    <rPh sb="3" eb="5">
      <t>イジ</t>
    </rPh>
    <rPh sb="5" eb="8">
      <t>カンリヒ</t>
    </rPh>
    <rPh sb="9" eb="11">
      <t>コテイ</t>
    </rPh>
    <rPh sb="11" eb="14">
      <t>シサンゼイ</t>
    </rPh>
    <phoneticPr fontId="2"/>
  </si>
  <si>
    <t>■結婚資金</t>
    <rPh sb="1" eb="3">
      <t>ケッコン</t>
    </rPh>
    <rPh sb="3" eb="5">
      <t>シキン</t>
    </rPh>
    <phoneticPr fontId="2"/>
  </si>
  <si>
    <t>30歳で結婚するものとし</t>
    <rPh sb="2" eb="3">
      <t>サイ</t>
    </rPh>
    <rPh sb="4" eb="6">
      <t>ケッコン</t>
    </rPh>
    <phoneticPr fontId="2"/>
  </si>
  <si>
    <t>援助額</t>
    <rPh sb="0" eb="2">
      <t>エンジョ</t>
    </rPh>
    <rPh sb="2" eb="3">
      <t>ガク</t>
    </rPh>
    <phoneticPr fontId="2"/>
  </si>
  <si>
    <t>■葬儀費用</t>
    <rPh sb="1" eb="3">
      <t>ソウギ</t>
    </rPh>
    <rPh sb="3" eb="5">
      <t>ヒヨウ</t>
    </rPh>
    <phoneticPr fontId="2"/>
  </si>
  <si>
    <t>葬儀費用・死後の整理資金</t>
    <rPh sb="0" eb="2">
      <t>ソウギ</t>
    </rPh>
    <rPh sb="2" eb="4">
      <t>ヒヨウ</t>
    </rPh>
    <rPh sb="5" eb="7">
      <t>シゴ</t>
    </rPh>
    <rPh sb="8" eb="10">
      <t>セイリ</t>
    </rPh>
    <rPh sb="10" eb="12">
      <t>シキン</t>
    </rPh>
    <phoneticPr fontId="2"/>
  </si>
  <si>
    <t>300万</t>
    <rPh sb="3" eb="4">
      <t>マン</t>
    </rPh>
    <phoneticPr fontId="2"/>
  </si>
  <si>
    <t>■車</t>
    <rPh sb="1" eb="2">
      <t>クルマ</t>
    </rPh>
    <phoneticPr fontId="2"/>
  </si>
  <si>
    <t>7年ごとに買換</t>
    <rPh sb="1" eb="2">
      <t>ネン</t>
    </rPh>
    <rPh sb="5" eb="7">
      <t>カイカ</t>
    </rPh>
    <phoneticPr fontId="2"/>
  </si>
  <si>
    <t>予算</t>
    <rPh sb="0" eb="2">
      <t>ヨサン</t>
    </rPh>
    <phoneticPr fontId="2"/>
  </si>
  <si>
    <t>■その他費用</t>
    <rPh sb="3" eb="4">
      <t>タ</t>
    </rPh>
    <rPh sb="4" eb="6">
      <t>ヒヨウ</t>
    </rPh>
    <phoneticPr fontId="2"/>
  </si>
  <si>
    <t>余暇生活費（退職前）</t>
    <rPh sb="0" eb="2">
      <t>ヨカ</t>
    </rPh>
    <rPh sb="2" eb="5">
      <t>セイカツヒ</t>
    </rPh>
    <rPh sb="6" eb="8">
      <t>タイショク</t>
    </rPh>
    <rPh sb="8" eb="9">
      <t>マエ</t>
    </rPh>
    <phoneticPr fontId="2"/>
  </si>
  <si>
    <t>100万</t>
    <rPh sb="3" eb="4">
      <t>マン</t>
    </rPh>
    <phoneticPr fontId="2"/>
  </si>
  <si>
    <t>継続的支出：第1子保育園（2012年‐2013年）</t>
    <rPh sb="0" eb="2">
      <t>ケイゾク</t>
    </rPh>
    <rPh sb="2" eb="3">
      <t>テキ</t>
    </rPh>
    <rPh sb="3" eb="5">
      <t>シシュツ</t>
    </rPh>
    <rPh sb="6" eb="7">
      <t>ダイ</t>
    </rPh>
    <rPh sb="8" eb="9">
      <t>シ</t>
    </rPh>
    <rPh sb="9" eb="12">
      <t>ホイクエン</t>
    </rPh>
    <rPh sb="17" eb="18">
      <t>ネン</t>
    </rPh>
    <rPh sb="23" eb="24">
      <t>ネン</t>
    </rPh>
    <phoneticPr fontId="2"/>
  </si>
  <si>
    <t>48万</t>
    <rPh sb="2" eb="3">
      <t>マン</t>
    </rPh>
    <phoneticPr fontId="2"/>
  </si>
  <si>
    <t>継続的支出：奨学金返済（2010年‐2013年）</t>
    <rPh sb="0" eb="2">
      <t>ケイゾク</t>
    </rPh>
    <rPh sb="2" eb="3">
      <t>テキ</t>
    </rPh>
    <rPh sb="3" eb="5">
      <t>シシュツ</t>
    </rPh>
    <rPh sb="6" eb="9">
      <t>ショウガクキン</t>
    </rPh>
    <rPh sb="9" eb="11">
      <t>ヘンサイ</t>
    </rPh>
    <rPh sb="16" eb="17">
      <t>ネン</t>
    </rPh>
    <rPh sb="22" eb="23">
      <t>ネン</t>
    </rPh>
    <phoneticPr fontId="2"/>
  </si>
  <si>
    <t>17万</t>
    <rPh sb="2" eb="3">
      <t>マン</t>
    </rPh>
    <phoneticPr fontId="2"/>
  </si>
  <si>
    <t>518万</t>
    <rPh sb="3" eb="4">
      <t>マン</t>
    </rPh>
    <phoneticPr fontId="2"/>
  </si>
  <si>
    <t>65万</t>
    <rPh sb="2" eb="3">
      <t>マン</t>
    </rPh>
    <phoneticPr fontId="2"/>
  </si>
  <si>
    <t>15万</t>
    <rPh sb="2" eb="3">
      <t>マン</t>
    </rPh>
    <phoneticPr fontId="2"/>
  </si>
  <si>
    <t>18１万</t>
    <rPh sb="3" eb="4">
      <t>マン</t>
    </rPh>
    <phoneticPr fontId="2"/>
  </si>
  <si>
    <t>継続的支出：学会費（2008年‐2048年）</t>
    <rPh sb="0" eb="2">
      <t>ケイゾク</t>
    </rPh>
    <rPh sb="2" eb="3">
      <t>テキ</t>
    </rPh>
    <rPh sb="3" eb="5">
      <t>シシュツ</t>
    </rPh>
    <rPh sb="6" eb="8">
      <t>ガッカイ</t>
    </rPh>
    <rPh sb="8" eb="9">
      <t>ヒ</t>
    </rPh>
    <rPh sb="14" eb="15">
      <t>ネン</t>
    </rPh>
    <rPh sb="20" eb="2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</si>
</sst>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%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4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180"/>
    </xf>
    <xf numFmtId="0" fontId="0" fillId="0" borderId="0" xfId="0" applyAlignment="1">
      <alignment horizontal="center" vertical="distributed"/>
    </xf>
    <xf numFmtId="0" fontId="0" fillId="3" borderId="1" xfId="0" applyFill="1" applyBorder="1" applyAlignment="1">
      <alignment horizontal="center" vertical="distributed"/>
    </xf>
    <xf numFmtId="38" fontId="0" fillId="0" borderId="0" xfId="1" applyFont="1" applyAlignment="1">
      <alignment horizontal="right" vertical="distributed"/>
    </xf>
    <xf numFmtId="0" fontId="0" fillId="5" borderId="0" xfId="0" applyFill="1" applyAlignment="1">
      <alignment horizontal="center" vertical="distributed"/>
    </xf>
    <xf numFmtId="0" fontId="0" fillId="0" borderId="0" xfId="0" applyAlignment="1">
      <alignment horizontal="right" vertical="distributed"/>
    </xf>
    <xf numFmtId="0" fontId="0" fillId="8" borderId="1" xfId="0" applyFill="1" applyBorder="1" applyAlignment="1">
      <alignment horizontal="center" vertical="distributed"/>
    </xf>
    <xf numFmtId="10" fontId="0" fillId="8" borderId="1" xfId="0" applyNumberFormat="1" applyFill="1" applyBorder="1" applyAlignment="1">
      <alignment horizontal="center" vertical="distributed"/>
    </xf>
    <xf numFmtId="0" fontId="0" fillId="8" borderId="1" xfId="0" applyFill="1" applyBorder="1" applyAlignment="1">
      <alignment horizontal="right" vertical="distributed"/>
    </xf>
    <xf numFmtId="0" fontId="0" fillId="4" borderId="1" xfId="0" applyFill="1" applyBorder="1" applyAlignment="1">
      <alignment horizontal="center" vertical="distributed"/>
    </xf>
    <xf numFmtId="0" fontId="0" fillId="6" borderId="1" xfId="0" applyFill="1" applyBorder="1" applyAlignment="1">
      <alignment horizontal="center" vertical="distributed"/>
    </xf>
    <xf numFmtId="0" fontId="0" fillId="7" borderId="1" xfId="0" applyFill="1" applyBorder="1" applyAlignment="1">
      <alignment horizontal="center" vertical="distributed"/>
    </xf>
    <xf numFmtId="38" fontId="0" fillId="6" borderId="1" xfId="1" applyFont="1" applyFill="1" applyBorder="1" applyAlignment="1">
      <alignment horizontal="right" vertical="distributed"/>
    </xf>
    <xf numFmtId="38" fontId="0" fillId="4" borderId="1" xfId="1" applyFont="1" applyFill="1" applyBorder="1" applyAlignment="1">
      <alignment horizontal="right" vertical="distributed"/>
    </xf>
    <xf numFmtId="38" fontId="0" fillId="7" borderId="1" xfId="1" applyFont="1" applyFill="1" applyBorder="1" applyAlignment="1">
      <alignment horizontal="right" vertical="distributed"/>
    </xf>
    <xf numFmtId="0" fontId="0" fillId="3" borderId="7" xfId="0" applyFill="1" applyBorder="1" applyAlignment="1">
      <alignment horizontal="center" vertical="distributed"/>
    </xf>
    <xf numFmtId="0" fontId="0" fillId="2" borderId="1" xfId="0" applyFill="1" applyBorder="1">
      <alignment vertical="center"/>
    </xf>
    <xf numFmtId="0" fontId="0" fillId="7" borderId="1" xfId="0" applyFill="1" applyBorder="1" applyAlignment="1">
      <alignment horizontal="right" vertical="distributed"/>
    </xf>
    <xf numFmtId="0" fontId="0" fillId="2" borderId="7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38" fontId="0" fillId="0" borderId="5" xfId="1" applyFont="1" applyBorder="1" applyAlignment="1">
      <alignment horizontal="right" vertical="distributed"/>
    </xf>
    <xf numFmtId="0" fontId="0" fillId="0" borderId="5" xfId="0" applyBorder="1" applyAlignment="1">
      <alignment horizontal="center" vertical="distributed"/>
    </xf>
    <xf numFmtId="38" fontId="0" fillId="8" borderId="1" xfId="0" applyNumberFormat="1" applyFill="1" applyBorder="1" applyAlignment="1">
      <alignment horizontal="right" vertical="distributed"/>
    </xf>
    <xf numFmtId="1" fontId="0" fillId="8" borderId="1" xfId="0" applyNumberFormat="1" applyFill="1" applyBorder="1" applyAlignment="1">
      <alignment horizontal="right" vertical="distributed"/>
    </xf>
    <xf numFmtId="0" fontId="0" fillId="4" borderId="1" xfId="0" applyFill="1" applyBorder="1" applyAlignment="1">
      <alignment horizontal="right" vertical="distributed"/>
    </xf>
    <xf numFmtId="0" fontId="0" fillId="5" borderId="0" xfId="0" applyFill="1" applyBorder="1" applyAlignment="1">
      <alignment horizontal="center" vertical="distributed"/>
    </xf>
    <xf numFmtId="9" fontId="0" fillId="7" borderId="1" xfId="0" applyNumberFormat="1" applyFill="1" applyBorder="1" applyAlignment="1">
      <alignment horizontal="center" vertical="distributed"/>
    </xf>
    <xf numFmtId="176" fontId="0" fillId="7" borderId="1" xfId="0" applyNumberFormat="1" applyFill="1" applyBorder="1" applyAlignment="1">
      <alignment horizontal="center" vertical="distributed"/>
    </xf>
    <xf numFmtId="9" fontId="0" fillId="6" borderId="1" xfId="0" applyNumberFormat="1" applyFill="1" applyBorder="1" applyAlignment="1">
      <alignment horizontal="center" vertical="distributed"/>
    </xf>
    <xf numFmtId="1" fontId="0" fillId="7" borderId="1" xfId="0" applyNumberFormat="1" applyFill="1" applyBorder="1" applyAlignment="1">
      <alignment horizontal="right" vertical="distributed"/>
    </xf>
    <xf numFmtId="38" fontId="0" fillId="6" borderId="1" xfId="1" applyFont="1" applyFill="1" applyBorder="1" applyAlignment="1">
      <alignment vertical="distributed"/>
    </xf>
    <xf numFmtId="0" fontId="0" fillId="6" borderId="1" xfId="0" applyFill="1" applyBorder="1" applyAlignment="1">
      <alignment vertical="distributed"/>
    </xf>
    <xf numFmtId="38" fontId="0" fillId="6" borderId="1" xfId="0" applyNumberFormat="1" applyFill="1" applyBorder="1" applyAlignment="1">
      <alignment vertical="distributed"/>
    </xf>
    <xf numFmtId="38" fontId="0" fillId="6" borderId="7" xfId="1" applyFont="1" applyFill="1" applyBorder="1" applyAlignment="1">
      <alignment vertical="distributed"/>
    </xf>
    <xf numFmtId="0" fontId="0" fillId="6" borderId="7" xfId="0" applyFill="1" applyBorder="1" applyAlignment="1">
      <alignment vertical="distributed"/>
    </xf>
    <xf numFmtId="38" fontId="0" fillId="6" borderId="7" xfId="0" applyNumberFormat="1" applyFill="1" applyBorder="1" applyAlignment="1">
      <alignment vertical="distributed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6" borderId="1" xfId="0" applyFill="1" applyBorder="1" applyAlignment="1">
      <alignment horizontal="right" vertical="distributed"/>
    </xf>
    <xf numFmtId="38" fontId="0" fillId="6" borderId="1" xfId="0" applyNumberFormat="1" applyFill="1" applyBorder="1" applyAlignment="1">
      <alignment horizontal="right" vertical="distributed"/>
    </xf>
    <xf numFmtId="0" fontId="0" fillId="5" borderId="0" xfId="0" applyFill="1" applyAlignment="1">
      <alignment horizontal="right" vertical="distributed"/>
    </xf>
    <xf numFmtId="0" fontId="0" fillId="0" borderId="0" xfId="0" applyAlignment="1">
      <alignment horizontal="right" vertical="center"/>
    </xf>
    <xf numFmtId="0" fontId="0" fillId="6" borderId="1" xfId="0" applyFill="1" applyBorder="1" applyAlignment="1">
      <alignment horizontal="center" vertical="top" textRotation="255" wrapText="1"/>
    </xf>
    <xf numFmtId="0" fontId="0" fillId="5" borderId="0" xfId="0" applyFill="1" applyBorder="1" applyAlignment="1">
      <alignment horizontal="center" vertical="top" textRotation="255"/>
    </xf>
    <xf numFmtId="0" fontId="0" fillId="7" borderId="1" xfId="0" applyFill="1" applyBorder="1" applyAlignment="1">
      <alignment horizontal="center" vertical="top" textRotation="255"/>
    </xf>
    <xf numFmtId="0" fontId="0" fillId="8" borderId="1" xfId="0" applyFill="1" applyBorder="1" applyAlignment="1">
      <alignment horizontal="center" vertical="top" textRotation="255"/>
    </xf>
    <xf numFmtId="0" fontId="0" fillId="8" borderId="1" xfId="0" applyFill="1" applyBorder="1" applyAlignment="1">
      <alignment horizontal="right" vertical="top" textRotation="255"/>
    </xf>
    <xf numFmtId="0" fontId="0" fillId="6" borderId="1" xfId="1" applyNumberFormat="1" applyFont="1" applyFill="1" applyBorder="1" applyAlignment="1">
      <alignment horizontal="center" vertical="top" textRotation="255" wrapText="1"/>
    </xf>
    <xf numFmtId="0" fontId="3" fillId="9" borderId="0" xfId="0" applyFont="1" applyFill="1" applyAlignment="1">
      <alignment horizontal="left" vertical="center"/>
    </xf>
    <xf numFmtId="0" fontId="0" fillId="9" borderId="0" xfId="0" applyFill="1">
      <alignment vertical="center"/>
    </xf>
    <xf numFmtId="38" fontId="0" fillId="9" borderId="0" xfId="1" applyFont="1" applyFill="1" applyAlignment="1">
      <alignment horizontal="right" vertical="distributed"/>
    </xf>
    <xf numFmtId="0" fontId="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10" borderId="0" xfId="0" applyFont="1" applyFill="1">
      <alignment vertical="center"/>
    </xf>
    <xf numFmtId="0" fontId="6" fillId="10" borderId="0" xfId="0" applyFont="1" applyFill="1">
      <alignment vertical="center"/>
    </xf>
    <xf numFmtId="38" fontId="6" fillId="10" borderId="0" xfId="1" applyFont="1" applyFill="1">
      <alignment vertical="center"/>
    </xf>
    <xf numFmtId="38" fontId="0" fillId="0" borderId="0" xfId="1" applyFont="1">
      <alignment vertical="center"/>
    </xf>
    <xf numFmtId="0" fontId="0" fillId="0" borderId="0" xfId="0" applyFill="1" applyBorder="1" applyAlignment="1">
      <alignment vertical="center"/>
    </xf>
    <xf numFmtId="1" fontId="7" fillId="8" borderId="1" xfId="0" applyNumberFormat="1" applyFont="1" applyFill="1" applyBorder="1" applyAlignment="1">
      <alignment horizontal="right" vertical="distributed"/>
    </xf>
    <xf numFmtId="1" fontId="8" fillId="8" borderId="1" xfId="0" applyNumberFormat="1" applyFont="1" applyFill="1" applyBorder="1" applyAlignment="1">
      <alignment horizontal="right" vertical="distributed"/>
    </xf>
    <xf numFmtId="38" fontId="0" fillId="5" borderId="1" xfId="0" applyNumberFormat="1" applyFill="1" applyBorder="1" applyAlignment="1">
      <alignment horizontal="right" vertical="distributed"/>
    </xf>
    <xf numFmtId="0" fontId="7" fillId="5" borderId="1" xfId="0" applyFont="1" applyFill="1" applyBorder="1" applyAlignment="1">
      <alignment horizontal="center" vertical="distributed"/>
    </xf>
    <xf numFmtId="0" fontId="9" fillId="0" borderId="0" xfId="0" applyFont="1" applyFill="1">
      <alignment vertical="center"/>
    </xf>
    <xf numFmtId="0" fontId="0" fillId="3" borderId="7" xfId="0" applyFill="1" applyBorder="1" applyAlignment="1">
      <alignment horizontal="center" vertical="distributed"/>
    </xf>
    <xf numFmtId="0" fontId="0" fillId="3" borderId="1" xfId="0" applyFill="1" applyBorder="1" applyAlignment="1">
      <alignment horizontal="center" vertical="distributed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2" xfId="0" applyFont="1" applyBorder="1">
      <alignment vertical="center"/>
    </xf>
    <xf numFmtId="38" fontId="10" fillId="0" borderId="0" xfId="1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38" fontId="10" fillId="0" borderId="11" xfId="1" applyFont="1" applyBorder="1">
      <alignment vertical="center"/>
    </xf>
    <xf numFmtId="0" fontId="10" fillId="0" borderId="12" xfId="0" applyFont="1" applyBorder="1">
      <alignment vertical="center"/>
    </xf>
    <xf numFmtId="0" fontId="10" fillId="0" borderId="0" xfId="0" applyFont="1">
      <alignment vertical="center"/>
    </xf>
    <xf numFmtId="38" fontId="10" fillId="0" borderId="0" xfId="1" applyFont="1">
      <alignment vertical="center"/>
    </xf>
    <xf numFmtId="0" fontId="11" fillId="10" borderId="0" xfId="0" applyFont="1" applyFill="1">
      <alignment vertical="center"/>
    </xf>
    <xf numFmtId="38" fontId="11" fillId="10" borderId="0" xfId="1" applyFont="1" applyFill="1">
      <alignment vertical="center"/>
    </xf>
    <xf numFmtId="0" fontId="11" fillId="0" borderId="0" xfId="0" applyFont="1" applyFill="1">
      <alignment vertical="center"/>
    </xf>
    <xf numFmtId="38" fontId="11" fillId="0" borderId="0" xfId="1" applyFont="1" applyFill="1">
      <alignment vertical="center"/>
    </xf>
    <xf numFmtId="38" fontId="10" fillId="0" borderId="5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勤務医!$P$6</c:f>
              <c:strCache>
                <c:ptCount val="1"/>
                <c:pt idx="0">
                  <c:v>基本生活費</c:v>
                </c:pt>
              </c:strCache>
            </c:strRef>
          </c:tx>
          <c:invertIfNegative val="0"/>
          <c:val>
            <c:numRef>
              <c:f>勤務医!$P$7:$P$41</c:f>
              <c:numCache>
                <c:formatCode>0%</c:formatCode>
                <c:ptCount val="35"/>
                <c:pt idx="0">
                  <c:v>5</c:v>
                </c:pt>
                <c:pt idx="1">
                  <c:v>0.01</c:v>
                </c:pt>
                <c:pt idx="3" formatCode="General">
                  <c:v>0</c:v>
                </c:pt>
                <c:pt idx="4" formatCode="General">
                  <c:v>501</c:v>
                </c:pt>
                <c:pt idx="5" formatCode="General">
                  <c:v>506</c:v>
                </c:pt>
                <c:pt idx="6" formatCode="General">
                  <c:v>511</c:v>
                </c:pt>
                <c:pt idx="7" formatCode="General">
                  <c:v>516</c:v>
                </c:pt>
                <c:pt idx="8" formatCode="General">
                  <c:v>521</c:v>
                </c:pt>
                <c:pt idx="9" formatCode="General">
                  <c:v>526</c:v>
                </c:pt>
                <c:pt idx="10" formatCode="General">
                  <c:v>531</c:v>
                </c:pt>
                <c:pt idx="11" formatCode="General">
                  <c:v>537</c:v>
                </c:pt>
                <c:pt idx="12" formatCode="General">
                  <c:v>542</c:v>
                </c:pt>
                <c:pt idx="13" formatCode="General">
                  <c:v>548</c:v>
                </c:pt>
                <c:pt idx="14" formatCode="General">
                  <c:v>553</c:v>
                </c:pt>
                <c:pt idx="15" formatCode="General">
                  <c:v>559</c:v>
                </c:pt>
                <c:pt idx="16" formatCode="General">
                  <c:v>564</c:v>
                </c:pt>
                <c:pt idx="17" formatCode="General">
                  <c:v>570</c:v>
                </c:pt>
                <c:pt idx="18" formatCode="General">
                  <c:v>575</c:v>
                </c:pt>
                <c:pt idx="19" formatCode="General">
                  <c:v>581</c:v>
                </c:pt>
                <c:pt idx="20" formatCode="General">
                  <c:v>587</c:v>
                </c:pt>
                <c:pt idx="21" formatCode="General">
                  <c:v>593</c:v>
                </c:pt>
                <c:pt idx="22" formatCode="General">
                  <c:v>599</c:v>
                </c:pt>
                <c:pt idx="23" formatCode="General">
                  <c:v>605</c:v>
                </c:pt>
                <c:pt idx="24" formatCode="General">
                  <c:v>611</c:v>
                </c:pt>
                <c:pt idx="25" formatCode="General">
                  <c:v>617</c:v>
                </c:pt>
                <c:pt idx="26" formatCode="General">
                  <c:v>623</c:v>
                </c:pt>
                <c:pt idx="27" formatCode="General">
                  <c:v>629</c:v>
                </c:pt>
                <c:pt idx="28" formatCode="General">
                  <c:v>636</c:v>
                </c:pt>
                <c:pt idx="29" formatCode="General">
                  <c:v>642</c:v>
                </c:pt>
                <c:pt idx="30" formatCode="General">
                  <c:v>519</c:v>
                </c:pt>
                <c:pt idx="31" formatCode="General">
                  <c:v>514</c:v>
                </c:pt>
                <c:pt idx="32" formatCode="General">
                  <c:v>529</c:v>
                </c:pt>
                <c:pt idx="33" formatCode="General">
                  <c:v>535</c:v>
                </c:pt>
                <c:pt idx="34" formatCode="General">
                  <c:v>432</c:v>
                </c:pt>
              </c:numCache>
            </c:numRef>
          </c:val>
        </c:ser>
        <c:ser>
          <c:idx val="1"/>
          <c:order val="1"/>
          <c:tx>
            <c:strRef>
              <c:f>勤務医!$Q$6</c:f>
              <c:strCache>
                <c:ptCount val="1"/>
                <c:pt idx="0">
                  <c:v>住宅費用</c:v>
                </c:pt>
              </c:strCache>
            </c:strRef>
          </c:tx>
          <c:invertIfNegative val="0"/>
          <c:val>
            <c:numRef>
              <c:f>勤務医!$Q$7:$Q$41</c:f>
              <c:numCache>
                <c:formatCode>General</c:formatCode>
                <c:ptCount val="35"/>
                <c:pt idx="0" formatCode="0.000%">
                  <c:v>8.7500000000000008E-3</c:v>
                </c:pt>
                <c:pt idx="4">
                  <c:v>231</c:v>
                </c:pt>
                <c:pt idx="5">
                  <c:v>231</c:v>
                </c:pt>
                <c:pt idx="6">
                  <c:v>231</c:v>
                </c:pt>
                <c:pt idx="7">
                  <c:v>252</c:v>
                </c:pt>
                <c:pt idx="8">
                  <c:v>259</c:v>
                </c:pt>
                <c:pt idx="9">
                  <c:v>259</c:v>
                </c:pt>
                <c:pt idx="10">
                  <c:v>259</c:v>
                </c:pt>
                <c:pt idx="11">
                  <c:v>259</c:v>
                </c:pt>
                <c:pt idx="12">
                  <c:v>259</c:v>
                </c:pt>
                <c:pt idx="13">
                  <c:v>259</c:v>
                </c:pt>
                <c:pt idx="14">
                  <c:v>259</c:v>
                </c:pt>
                <c:pt idx="15">
                  <c:v>259</c:v>
                </c:pt>
                <c:pt idx="16">
                  <c:v>259</c:v>
                </c:pt>
                <c:pt idx="17">
                  <c:v>259</c:v>
                </c:pt>
                <c:pt idx="18">
                  <c:v>259</c:v>
                </c:pt>
                <c:pt idx="19">
                  <c:v>259</c:v>
                </c:pt>
                <c:pt idx="20">
                  <c:v>259</c:v>
                </c:pt>
                <c:pt idx="21">
                  <c:v>259</c:v>
                </c:pt>
                <c:pt idx="22">
                  <c:v>259</c:v>
                </c:pt>
                <c:pt idx="23">
                  <c:v>259</c:v>
                </c:pt>
                <c:pt idx="24">
                  <c:v>259</c:v>
                </c:pt>
                <c:pt idx="25">
                  <c:v>259</c:v>
                </c:pt>
                <c:pt idx="26">
                  <c:v>259</c:v>
                </c:pt>
                <c:pt idx="27">
                  <c:v>259</c:v>
                </c:pt>
                <c:pt idx="28">
                  <c:v>259</c:v>
                </c:pt>
                <c:pt idx="29">
                  <c:v>259</c:v>
                </c:pt>
                <c:pt idx="30">
                  <c:v>259</c:v>
                </c:pt>
                <c:pt idx="31">
                  <c:v>259</c:v>
                </c:pt>
                <c:pt idx="32">
                  <c:v>259</c:v>
                </c:pt>
                <c:pt idx="33">
                  <c:v>259</c:v>
                </c:pt>
                <c:pt idx="34">
                  <c:v>259</c:v>
                </c:pt>
              </c:numCache>
            </c:numRef>
          </c:val>
        </c:ser>
        <c:ser>
          <c:idx val="2"/>
          <c:order val="2"/>
          <c:tx>
            <c:strRef>
              <c:f>勤務医!$R$6</c:f>
              <c:strCache>
                <c:ptCount val="1"/>
                <c:pt idx="0">
                  <c:v>教育・結婚援助費用</c:v>
                </c:pt>
              </c:strCache>
            </c:strRef>
          </c:tx>
          <c:invertIfNegative val="0"/>
          <c:val>
            <c:numRef>
              <c:f>勤務医!$R$7:$R$41</c:f>
              <c:numCache>
                <c:formatCode>0%</c:formatCode>
                <c:ptCount val="35"/>
                <c:pt idx="1">
                  <c:v>0.01</c:v>
                </c:pt>
                <c:pt idx="4" formatCode="0">
                  <c:v>48.480000000000004</c:v>
                </c:pt>
                <c:pt idx="5" formatCode="0">
                  <c:v>48.480000000000004</c:v>
                </c:pt>
                <c:pt idx="6" formatCode="0">
                  <c:v>181.06775000000002</c:v>
                </c:pt>
                <c:pt idx="7" formatCode="0">
                  <c:v>79.848327500000011</c:v>
                </c:pt>
                <c:pt idx="8" formatCode="0">
                  <c:v>80.646810775000006</c:v>
                </c:pt>
                <c:pt idx="9" formatCode="0">
                  <c:v>383.72376929151005</c:v>
                </c:pt>
                <c:pt idx="10" formatCode="0">
                  <c:v>243.19426650268912</c:v>
                </c:pt>
                <c:pt idx="11" formatCode="0">
                  <c:v>245.62620916771601</c:v>
                </c:pt>
                <c:pt idx="12" formatCode="0">
                  <c:v>367.30499454904475</c:v>
                </c:pt>
                <c:pt idx="13" formatCode="0">
                  <c:v>331.60537467789828</c:v>
                </c:pt>
                <c:pt idx="14" formatCode="0">
                  <c:v>334.92142842467729</c:v>
                </c:pt>
                <c:pt idx="15" formatCode="0">
                  <c:v>343.9605512769171</c:v>
                </c:pt>
                <c:pt idx="16" formatCode="0">
                  <c:v>305.48226566877707</c:v>
                </c:pt>
                <c:pt idx="17" formatCode="0">
                  <c:v>308.53708832546482</c:v>
                </c:pt>
                <c:pt idx="18" formatCode="0">
                  <c:v>350.47468761615107</c:v>
                </c:pt>
                <c:pt idx="19" formatCode="0">
                  <c:v>267.83553800385874</c:v>
                </c:pt>
                <c:pt idx="20" formatCode="0">
                  <c:v>270.51389338389731</c:v>
                </c:pt>
                <c:pt idx="21" formatCode="0">
                  <c:v>473.72177254917426</c:v>
                </c:pt>
                <c:pt idx="22" formatCode="0">
                  <c:v>352.60035288291516</c:v>
                </c:pt>
                <c:pt idx="23" formatCode="0">
                  <c:v>356.12635641174433</c:v>
                </c:pt>
                <c:pt idx="24" formatCode="0">
                  <c:v>531.24633959254572</c:v>
                </c:pt>
                <c:pt idx="25" formatCode="0">
                  <c:v>452.48502481796857</c:v>
                </c:pt>
                <c:pt idx="26" formatCode="0">
                  <c:v>457.00987506614825</c:v>
                </c:pt>
                <c:pt idx="27" formatCode="0">
                  <c:v>230.78998690840487</c:v>
                </c:pt>
                <c:pt idx="28" formatCode="0">
                  <c:v>233.09788677748892</c:v>
                </c:pt>
                <c:pt idx="29" formatCode="0">
                  <c:v>235.42886564526381</c:v>
                </c:pt>
                <c:pt idx="32" formatCode="0">
                  <c:v>239</c:v>
                </c:pt>
              </c:numCache>
            </c:numRef>
          </c:val>
        </c:ser>
        <c:ser>
          <c:idx val="3"/>
          <c:order val="3"/>
          <c:tx>
            <c:strRef>
              <c:f>勤務医!$S$6</c:f>
              <c:strCache>
                <c:ptCount val="1"/>
                <c:pt idx="0">
                  <c:v>車購入費用</c:v>
                </c:pt>
              </c:strCache>
            </c:strRef>
          </c:tx>
          <c:invertIfNegative val="0"/>
          <c:val>
            <c:numRef>
              <c:f>勤務医!$S$7:$S$41</c:f>
              <c:numCache>
                <c:formatCode>General</c:formatCode>
                <c:ptCount val="35"/>
                <c:pt idx="0">
                  <c:v>500</c:v>
                </c:pt>
                <c:pt idx="7">
                  <c:v>515</c:v>
                </c:pt>
                <c:pt idx="14">
                  <c:v>552</c:v>
                </c:pt>
                <c:pt idx="21">
                  <c:v>592</c:v>
                </c:pt>
                <c:pt idx="28">
                  <c:v>635</c:v>
                </c:pt>
              </c:numCache>
            </c:numRef>
          </c:val>
        </c:ser>
        <c:ser>
          <c:idx val="4"/>
          <c:order val="4"/>
          <c:tx>
            <c:strRef>
              <c:f>勤務医!$T$6</c:f>
              <c:strCache>
                <c:ptCount val="1"/>
                <c:pt idx="0">
                  <c:v>生命保険・損害保険料</c:v>
                </c:pt>
              </c:strCache>
            </c:strRef>
          </c:tx>
          <c:invertIfNegative val="0"/>
          <c:val>
            <c:numRef>
              <c:f>勤務医!$T$7:$T$41</c:f>
              <c:numCache>
                <c:formatCode>General</c:formatCode>
                <c:ptCount val="35"/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58</c:v>
                </c:pt>
                <c:pt idx="8">
                  <c:v>66</c:v>
                </c:pt>
                <c:pt idx="9">
                  <c:v>66</c:v>
                </c:pt>
                <c:pt idx="10">
                  <c:v>66</c:v>
                </c:pt>
                <c:pt idx="11">
                  <c:v>66</c:v>
                </c:pt>
                <c:pt idx="12">
                  <c:v>66</c:v>
                </c:pt>
                <c:pt idx="13">
                  <c:v>66</c:v>
                </c:pt>
                <c:pt idx="14">
                  <c:v>66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  <c:pt idx="18">
                  <c:v>94</c:v>
                </c:pt>
                <c:pt idx="19">
                  <c:v>94</c:v>
                </c:pt>
                <c:pt idx="20">
                  <c:v>94</c:v>
                </c:pt>
                <c:pt idx="21">
                  <c:v>94</c:v>
                </c:pt>
                <c:pt idx="22">
                  <c:v>94</c:v>
                </c:pt>
                <c:pt idx="23">
                  <c:v>94</c:v>
                </c:pt>
                <c:pt idx="24">
                  <c:v>94</c:v>
                </c:pt>
                <c:pt idx="25">
                  <c:v>94</c:v>
                </c:pt>
                <c:pt idx="26">
                  <c:v>94</c:v>
                </c:pt>
                <c:pt idx="27">
                  <c:v>94</c:v>
                </c:pt>
                <c:pt idx="28">
                  <c:v>161</c:v>
                </c:pt>
                <c:pt idx="29">
                  <c:v>161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</c:v>
                </c:pt>
                <c:pt idx="34">
                  <c:v>161</c:v>
                </c:pt>
              </c:numCache>
            </c:numRef>
          </c:val>
        </c:ser>
        <c:ser>
          <c:idx val="5"/>
          <c:order val="5"/>
          <c:tx>
            <c:strRef>
              <c:f>勤務医!$U$6</c:f>
              <c:strCache>
                <c:ptCount val="1"/>
                <c:pt idx="0">
                  <c:v>所得税・住民税・社会保険料</c:v>
                </c:pt>
              </c:strCache>
            </c:strRef>
          </c:tx>
          <c:invertIfNegative val="0"/>
          <c:val>
            <c:numRef>
              <c:f>勤務医!$U$7:$U$41</c:f>
              <c:numCache>
                <c:formatCode>General</c:formatCode>
                <c:ptCount val="35"/>
                <c:pt idx="4">
                  <c:v>420</c:v>
                </c:pt>
                <c:pt idx="5">
                  <c:v>335</c:v>
                </c:pt>
                <c:pt idx="6">
                  <c:v>315</c:v>
                </c:pt>
                <c:pt idx="7">
                  <c:v>332</c:v>
                </c:pt>
                <c:pt idx="8">
                  <c:v>349</c:v>
                </c:pt>
                <c:pt idx="9">
                  <c:v>372</c:v>
                </c:pt>
                <c:pt idx="10">
                  <c:v>391</c:v>
                </c:pt>
                <c:pt idx="11">
                  <c:v>410</c:v>
                </c:pt>
                <c:pt idx="12">
                  <c:v>468</c:v>
                </c:pt>
                <c:pt idx="13">
                  <c:v>489</c:v>
                </c:pt>
                <c:pt idx="14">
                  <c:v>511</c:v>
                </c:pt>
                <c:pt idx="15">
                  <c:v>432</c:v>
                </c:pt>
                <c:pt idx="16">
                  <c:v>426</c:v>
                </c:pt>
                <c:pt idx="17">
                  <c:v>450</c:v>
                </c:pt>
                <c:pt idx="18">
                  <c:v>465</c:v>
                </c:pt>
                <c:pt idx="19">
                  <c:v>490</c:v>
                </c:pt>
                <c:pt idx="20">
                  <c:v>507</c:v>
                </c:pt>
                <c:pt idx="21">
                  <c:v>511</c:v>
                </c:pt>
                <c:pt idx="22">
                  <c:v>523</c:v>
                </c:pt>
                <c:pt idx="23">
                  <c:v>539</c:v>
                </c:pt>
                <c:pt idx="24">
                  <c:v>552</c:v>
                </c:pt>
                <c:pt idx="25">
                  <c:v>497</c:v>
                </c:pt>
                <c:pt idx="26">
                  <c:v>479</c:v>
                </c:pt>
                <c:pt idx="27">
                  <c:v>491</c:v>
                </c:pt>
                <c:pt idx="28">
                  <c:v>503</c:v>
                </c:pt>
                <c:pt idx="29">
                  <c:v>298</c:v>
                </c:pt>
                <c:pt idx="30">
                  <c:v>248</c:v>
                </c:pt>
                <c:pt idx="31">
                  <c:v>251</c:v>
                </c:pt>
                <c:pt idx="32">
                  <c:v>251</c:v>
                </c:pt>
                <c:pt idx="33">
                  <c:v>251</c:v>
                </c:pt>
                <c:pt idx="34">
                  <c:v>142</c:v>
                </c:pt>
              </c:numCache>
            </c:numRef>
          </c:val>
        </c:ser>
        <c:ser>
          <c:idx val="6"/>
          <c:order val="6"/>
          <c:tx>
            <c:strRef>
              <c:f>勤務医!$V$6</c:f>
              <c:strCache>
                <c:ptCount val="1"/>
                <c:pt idx="0">
                  <c:v>葬儀費用</c:v>
                </c:pt>
              </c:strCache>
            </c:strRef>
          </c:tx>
          <c:invertIfNegative val="0"/>
          <c:val>
            <c:numRef>
              <c:f>勤務医!$V$7:$V$41</c:f>
              <c:numCache>
                <c:formatCode>0%</c:formatCode>
                <c:ptCount val="35"/>
                <c:pt idx="0" formatCode="General">
                  <c:v>300</c:v>
                </c:pt>
                <c:pt idx="1">
                  <c:v>0.01</c:v>
                </c:pt>
              </c:numCache>
            </c:numRef>
          </c:val>
        </c:ser>
        <c:ser>
          <c:idx val="7"/>
          <c:order val="7"/>
          <c:tx>
            <c:strRef>
              <c:f>勤務医!$W$6</c:f>
              <c:strCache>
                <c:ptCount val="1"/>
                <c:pt idx="0">
                  <c:v>その他の費用</c:v>
                </c:pt>
              </c:strCache>
            </c:strRef>
          </c:tx>
          <c:invertIfNegative val="0"/>
          <c:val>
            <c:numRef>
              <c:f>勤務医!$W$7:$W$41</c:f>
              <c:numCache>
                <c:formatCode>General</c:formatCode>
                <c:ptCount val="35"/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</c:numCache>
            </c:numRef>
          </c:val>
        </c:ser>
        <c:ser>
          <c:idx val="8"/>
          <c:order val="8"/>
          <c:tx>
            <c:strRef>
              <c:f>勤務医!$X$6</c:f>
              <c:strCache>
                <c:ptCount val="1"/>
                <c:pt idx="0">
                  <c:v>余暇費</c:v>
                </c:pt>
              </c:strCache>
            </c:strRef>
          </c:tx>
          <c:invertIfNegative val="0"/>
          <c:val>
            <c:numRef>
              <c:f>勤務医!$X$7:$X$41</c:f>
              <c:numCache>
                <c:formatCode>0%</c:formatCode>
                <c:ptCount val="35"/>
                <c:pt idx="0" formatCode="General">
                  <c:v>100</c:v>
                </c:pt>
                <c:pt idx="1">
                  <c:v>0.01</c:v>
                </c:pt>
                <c:pt idx="4" formatCode="0">
                  <c:v>100</c:v>
                </c:pt>
                <c:pt idx="5" formatCode="0">
                  <c:v>101</c:v>
                </c:pt>
                <c:pt idx="6" formatCode="0">
                  <c:v>102.01</c:v>
                </c:pt>
                <c:pt idx="7" formatCode="0">
                  <c:v>103.0301</c:v>
                </c:pt>
                <c:pt idx="8" formatCode="0">
                  <c:v>104.060401</c:v>
                </c:pt>
                <c:pt idx="9" formatCode="0">
                  <c:v>105.10100500999999</c:v>
                </c:pt>
                <c:pt idx="10" formatCode="0">
                  <c:v>106.1520150601</c:v>
                </c:pt>
                <c:pt idx="11" formatCode="0">
                  <c:v>107.213535210701</c:v>
                </c:pt>
                <c:pt idx="12" formatCode="0">
                  <c:v>108.28567056280801</c:v>
                </c:pt>
                <c:pt idx="13" formatCode="0">
                  <c:v>109.36852726843608</c:v>
                </c:pt>
                <c:pt idx="14" formatCode="0">
                  <c:v>110.46221254112044</c:v>
                </c:pt>
                <c:pt idx="15" formatCode="0">
                  <c:v>111.56683466653165</c:v>
                </c:pt>
                <c:pt idx="16" formatCode="0">
                  <c:v>112.68250301319696</c:v>
                </c:pt>
                <c:pt idx="17" formatCode="0">
                  <c:v>113.80932804332893</c:v>
                </c:pt>
                <c:pt idx="18" formatCode="0">
                  <c:v>114.94742132376223</c:v>
                </c:pt>
                <c:pt idx="19" formatCode="0">
                  <c:v>116.09689553699985</c:v>
                </c:pt>
                <c:pt idx="20" formatCode="0">
                  <c:v>117.25786449236985</c:v>
                </c:pt>
                <c:pt idx="21" formatCode="0">
                  <c:v>118.43044313729355</c:v>
                </c:pt>
                <c:pt idx="22" formatCode="0">
                  <c:v>119.61474756866649</c:v>
                </c:pt>
                <c:pt idx="23" formatCode="0">
                  <c:v>120.81089504435315</c:v>
                </c:pt>
                <c:pt idx="24" formatCode="0">
                  <c:v>122.01900399479668</c:v>
                </c:pt>
                <c:pt idx="25" formatCode="0">
                  <c:v>123.23919403474464</c:v>
                </c:pt>
                <c:pt idx="26" formatCode="0">
                  <c:v>124.47158597509208</c:v>
                </c:pt>
                <c:pt idx="27" formatCode="0">
                  <c:v>125.71630183484301</c:v>
                </c:pt>
                <c:pt idx="28" formatCode="0">
                  <c:v>126.97346485319144</c:v>
                </c:pt>
              </c:numCache>
            </c:numRef>
          </c:val>
        </c:ser>
        <c:ser>
          <c:idx val="9"/>
          <c:order val="9"/>
          <c:tx>
            <c:strRef>
              <c:f>勤務医!$Y$6</c:f>
              <c:strCache>
                <c:ptCount val="1"/>
                <c:pt idx="0">
                  <c:v>事業用ローン</c:v>
                </c:pt>
              </c:strCache>
            </c:strRef>
          </c:tx>
          <c:invertIfNegative val="0"/>
          <c:val>
            <c:numRef>
              <c:f>勤務医!$Y$7:$Y$41</c:f>
              <c:numCache>
                <c:formatCode>0%</c:formatCode>
                <c:ptCount val="3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581184"/>
        <c:axId val="105582976"/>
      </c:barChart>
      <c:catAx>
        <c:axId val="105581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582976"/>
        <c:crosses val="autoZero"/>
        <c:auto val="1"/>
        <c:lblAlgn val="ctr"/>
        <c:lblOffset val="100"/>
        <c:noMultiLvlLbl val="0"/>
      </c:catAx>
      <c:valAx>
        <c:axId val="1055829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5581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勤務医!$AB$6</c:f>
              <c:strCache>
                <c:ptCount val="1"/>
                <c:pt idx="0">
                  <c:v>年度収支</c:v>
                </c:pt>
              </c:strCache>
            </c:strRef>
          </c:tx>
          <c:invertIfNegative val="0"/>
          <c:val>
            <c:numRef>
              <c:f>勤務医!$AB$7:$AB$41</c:f>
              <c:numCache>
                <c:formatCode>General</c:formatCode>
                <c:ptCount val="35"/>
                <c:pt idx="0">
                  <c:v>0</c:v>
                </c:pt>
                <c:pt idx="3">
                  <c:v>0</c:v>
                </c:pt>
                <c:pt idx="4" formatCode="#,##0_);[Red]\(#,##0\)">
                  <c:v>519.52</c:v>
                </c:pt>
                <c:pt idx="5" formatCode="#,##0_);[Red]\(#,##0\)">
                  <c:v>57.519999999999982</c:v>
                </c:pt>
                <c:pt idx="6" formatCode="#,##0_);[Red]\(#,##0\)">
                  <c:v>-26.077750000000151</c:v>
                </c:pt>
                <c:pt idx="7" formatCode="#,##0_);[Red]\(#,##0\)">
                  <c:v>-447.87842749999982</c:v>
                </c:pt>
                <c:pt idx="8" formatCode="#,##0_);[Red]\(#,##0\)">
                  <c:v>66.292788225000095</c:v>
                </c:pt>
                <c:pt idx="9" formatCode="#,##0_);[Red]\(#,##0\)">
                  <c:v>-226.82477430150993</c:v>
                </c:pt>
                <c:pt idx="10" formatCode="#,##0_);[Red]\(#,##0\)">
                  <c:v>-70.346281562789045</c:v>
                </c:pt>
                <c:pt idx="11" formatCode="#,##0_);[Red]\(#,##0\)">
                  <c:v>-39.839744378416981</c:v>
                </c:pt>
                <c:pt idx="12" formatCode="#,##0_);[Red]\(#,##0\)">
                  <c:v>-181.59066511185279</c:v>
                </c:pt>
                <c:pt idx="13" formatCode="#,##0_);[Red]\(#,##0\)">
                  <c:v>-127.97390194633431</c:v>
                </c:pt>
                <c:pt idx="14" formatCode="#,##0_);[Red]\(#,##0\)">
                  <c:v>-664.38364096579789</c:v>
                </c:pt>
                <c:pt idx="15" formatCode="#,##0_);[Red]\(#,##0\)">
                  <c:v>-299.52738594344873</c:v>
                </c:pt>
                <c:pt idx="16" formatCode="#,##0_);[Red]\(#,##0\)">
                  <c:v>-210.16476868197401</c:v>
                </c:pt>
                <c:pt idx="17" formatCode="#,##0_);[Red]\(#,##0\)">
                  <c:v>-190.3464163687936</c:v>
                </c:pt>
                <c:pt idx="18" formatCode="#,##0_);[Red]\(#,##0\)">
                  <c:v>-225.42210893991341</c:v>
                </c:pt>
                <c:pt idx="19" formatCode="#,##0_);[Red]\(#,##0\)">
                  <c:v>-116.93243354085871</c:v>
                </c:pt>
                <c:pt idx="20" formatCode="#,##0_);[Red]\(#,##0\)">
                  <c:v>-113.7717578762672</c:v>
                </c:pt>
                <c:pt idx="21" formatCode="#,##0_);[Red]\(#,##0\)">
                  <c:v>-890.15221568646757</c:v>
                </c:pt>
                <c:pt idx="22" formatCode="#,##0_);[Red]\(#,##0\)">
                  <c:v>-164.21510045158152</c:v>
                </c:pt>
                <c:pt idx="23" formatCode="#,##0_);[Red]\(#,##0\)">
                  <c:v>-158.93725145609756</c:v>
                </c:pt>
                <c:pt idx="24" formatCode="#,##0_);[Red]\(#,##0\)">
                  <c:v>-322.26534358734216</c:v>
                </c:pt>
                <c:pt idx="25" formatCode="#,##0_);[Red]\(#,##0\)">
                  <c:v>-395.72421885271342</c:v>
                </c:pt>
                <c:pt idx="26" formatCode="#,##0_);[Red]\(#,##0\)">
                  <c:v>-389.48146104124044</c:v>
                </c:pt>
                <c:pt idx="27" formatCode="#,##0_);[Red]\(#,##0\)">
                  <c:v>-182.50628874324798</c:v>
                </c:pt>
                <c:pt idx="28" formatCode="#,##0_);[Red]\(#,##0\)">
                  <c:v>-907.07135163068051</c:v>
                </c:pt>
                <c:pt idx="29" formatCode="#,##0_);[Red]\(#,##0\)">
                  <c:v>-610.42886564526384</c:v>
                </c:pt>
                <c:pt idx="30" formatCode="#,##0_);[Red]\(#,##0\)">
                  <c:v>-202</c:v>
                </c:pt>
                <c:pt idx="31" formatCode="#,##0_);[Red]\(#,##0\)">
                  <c:v>-200</c:v>
                </c:pt>
                <c:pt idx="32" formatCode="#,##0_);[Red]\(#,##0\)">
                  <c:v>-454</c:v>
                </c:pt>
                <c:pt idx="33" formatCode="#,##0_);[Red]\(#,##0\)">
                  <c:v>-221</c:v>
                </c:pt>
                <c:pt idx="34" formatCode="#,##0_);[Red]\(#,##0\)">
                  <c:v>-627</c:v>
                </c:pt>
              </c:numCache>
            </c:numRef>
          </c:val>
        </c:ser>
        <c:ser>
          <c:idx val="1"/>
          <c:order val="1"/>
          <c:tx>
            <c:strRef>
              <c:f>勤務医!$AC$6</c:f>
              <c:strCache>
                <c:ptCount val="1"/>
                <c:pt idx="0">
                  <c:v>年運用益①</c:v>
                </c:pt>
              </c:strCache>
            </c:strRef>
          </c:tx>
          <c:invertIfNegative val="0"/>
          <c:val>
            <c:numRef>
              <c:f>勤務医!$AC$7:$AC$41</c:f>
              <c:numCache>
                <c:formatCode>0.00%</c:formatCode>
                <c:ptCount val="35"/>
                <c:pt idx="0">
                  <c:v>2E-3</c:v>
                </c:pt>
                <c:pt idx="4" formatCode="General">
                  <c:v>2</c:v>
                </c:pt>
                <c:pt idx="5" formatCode="0">
                  <c:v>3.04304</c:v>
                </c:pt>
                <c:pt idx="6" formatCode="0">
                  <c:v>3.1641660800000002</c:v>
                </c:pt>
                <c:pt idx="7" formatCode="0">
                  <c:v>3.11833891216</c:v>
                </c:pt>
                <c:pt idx="8" formatCode="0">
                  <c:v>2.22881873498432</c:v>
                </c:pt>
                <c:pt idx="9" formatCode="0">
                  <c:v>2.3658619489042891</c:v>
                </c:pt>
                <c:pt idx="10" formatCode="0">
                  <c:v>1.9169441241990777</c:v>
                </c:pt>
                <c:pt idx="11" formatCode="0">
                  <c:v>1.7800854493218976</c:v>
                </c:pt>
                <c:pt idx="12" formatCode="0">
                  <c:v>1.7039661314637073</c:v>
                </c:pt>
                <c:pt idx="13" formatCode="0">
                  <c:v>1.3441927335029293</c:v>
                </c:pt>
                <c:pt idx="14" formatCode="0">
                  <c:v>1.0909333150772667</c:v>
                </c:pt>
                <c:pt idx="15" formatCode="0">
                  <c:v>-0.23565210022417477</c:v>
                </c:pt>
                <c:pt idx="16" formatCode="0">
                  <c:v>-0.83517817631152058</c:v>
                </c:pt>
                <c:pt idx="17" formatCode="0">
                  <c:v>-1.2571780700280915</c:v>
                </c:pt>
                <c:pt idx="18" formatCode="0">
                  <c:v>-1.6403852589057348</c:v>
                </c:pt>
                <c:pt idx="19" formatCode="0">
                  <c:v>-2.094510247303373</c:v>
                </c:pt>
                <c:pt idx="20" formatCode="0">
                  <c:v>-2.3325641348796973</c:v>
                </c:pt>
                <c:pt idx="21" formatCode="0">
                  <c:v>-2.564772778901991</c:v>
                </c:pt>
                <c:pt idx="22" formatCode="0">
                  <c:v>-4.3502067558327298</c:v>
                </c:pt>
                <c:pt idx="23" formatCode="0">
                  <c:v>-4.6873373702475583</c:v>
                </c:pt>
                <c:pt idx="24" formatCode="0">
                  <c:v>-5.0145865479002483</c:v>
                </c:pt>
                <c:pt idx="25" formatCode="0">
                  <c:v>-5.6691464081707332</c:v>
                </c:pt>
                <c:pt idx="26" formatCode="0">
                  <c:v>-6.4719331386925019</c:v>
                </c:pt>
                <c:pt idx="27" formatCode="0">
                  <c:v>-7.2638399270523673</c:v>
                </c:pt>
                <c:pt idx="28" formatCode="0">
                  <c:v>-7.6433801843929672</c:v>
                </c:pt>
                <c:pt idx="29" formatCode="0">
                  <c:v>-9.4728096480231141</c:v>
                </c:pt>
                <c:pt idx="30" formatCode="0">
                  <c:v>-10.712612998609687</c:v>
                </c:pt>
                <c:pt idx="31" formatCode="0">
                  <c:v>-11.138038224606907</c:v>
                </c:pt>
                <c:pt idx="32" formatCode="0">
                  <c:v>-11.560314301056122</c:v>
                </c:pt>
                <c:pt idx="33" formatCode="0">
                  <c:v>-12.491434929658233</c:v>
                </c:pt>
                <c:pt idx="34" formatCode="0">
                  <c:v>-12.958417799517552</c:v>
                </c:pt>
              </c:numCache>
            </c:numRef>
          </c:val>
        </c:ser>
        <c:ser>
          <c:idx val="2"/>
          <c:order val="2"/>
          <c:tx>
            <c:strRef>
              <c:f>勤務医!$AD$6</c:f>
              <c:strCache>
                <c:ptCount val="1"/>
                <c:pt idx="0">
                  <c:v>年末貯蓄残高①</c:v>
                </c:pt>
              </c:strCache>
            </c:strRef>
          </c:tx>
          <c:invertIfNegative val="0"/>
          <c:val>
            <c:numRef>
              <c:f>勤務医!$AD$7:$AD$41</c:f>
              <c:numCache>
                <c:formatCode>General</c:formatCode>
                <c:ptCount val="35"/>
                <c:pt idx="0">
                  <c:v>1000</c:v>
                </c:pt>
                <c:pt idx="4" formatCode="#,##0_);[Red]\(#,##0\)">
                  <c:v>1521.52</c:v>
                </c:pt>
                <c:pt idx="5" formatCode="#,##0_);[Red]\(#,##0\)">
                  <c:v>1582.08304</c:v>
                </c:pt>
                <c:pt idx="6" formatCode="#,##0_);[Red]\(#,##0\)">
                  <c:v>1559.1694560799999</c:v>
                </c:pt>
                <c:pt idx="7" formatCode="#,##0_);[Red]\(#,##0\)">
                  <c:v>1114.4093674921601</c:v>
                </c:pt>
                <c:pt idx="8" formatCode="#,##0_);[Red]\(#,##0\)">
                  <c:v>1182.9309744521445</c:v>
                </c:pt>
                <c:pt idx="9" formatCode="#,##0_);[Red]\(#,##0\)">
                  <c:v>958.47206209953879</c:v>
                </c:pt>
                <c:pt idx="10" formatCode="#,##0_);[Red]\(#,##0\)">
                  <c:v>890.04272466094881</c:v>
                </c:pt>
                <c:pt idx="11" formatCode="#,##0_);[Red]\(#,##0\)">
                  <c:v>851.98306573185369</c:v>
                </c:pt>
                <c:pt idx="12" formatCode="#,##0_);[Red]\(#,##0\)">
                  <c:v>672.09636675146464</c:v>
                </c:pt>
                <c:pt idx="13" formatCode="#,##0_);[Red]\(#,##0\)">
                  <c:v>545.46665753863329</c:v>
                </c:pt>
                <c:pt idx="14" formatCode="#,##0_);[Red]\(#,##0\)">
                  <c:v>-117.82605011208739</c:v>
                </c:pt>
                <c:pt idx="15" formatCode="#,##0_);[Red]\(#,##0\)">
                  <c:v>-417.58908815576029</c:v>
                </c:pt>
                <c:pt idx="16" formatCode="#,##0_);[Red]\(#,##0\)">
                  <c:v>-628.58903501404575</c:v>
                </c:pt>
                <c:pt idx="17" formatCode="#,##0_);[Red]\(#,##0\)">
                  <c:v>-820.19262945286744</c:v>
                </c:pt>
                <c:pt idx="18" formatCode="#,##0_);[Red]\(#,##0\)">
                  <c:v>-1047.2551236516865</c:v>
                </c:pt>
                <c:pt idx="19" formatCode="#,##0_);[Red]\(#,##0\)">
                  <c:v>-1166.2820674398486</c:v>
                </c:pt>
                <c:pt idx="20" formatCode="#,##0_);[Red]\(#,##0\)">
                  <c:v>-1282.3863894509955</c:v>
                </c:pt>
                <c:pt idx="21" formatCode="#,##0_);[Red]\(#,##0\)">
                  <c:v>-2175.1033779163649</c:v>
                </c:pt>
                <c:pt idx="22" formatCode="#,##0_);[Red]\(#,##0\)">
                  <c:v>-2343.6686851237791</c:v>
                </c:pt>
                <c:pt idx="23" formatCode="#,##0_);[Red]\(#,##0\)">
                  <c:v>-2507.2932739501239</c:v>
                </c:pt>
                <c:pt idx="24" formatCode="#,##0_);[Red]\(#,##0\)">
                  <c:v>-2834.5732040853663</c:v>
                </c:pt>
                <c:pt idx="25" formatCode="#,##0_);[Red]\(#,##0\)">
                  <c:v>-3235.9665693462507</c:v>
                </c:pt>
                <c:pt idx="26" formatCode="#,##0_);[Red]\(#,##0\)">
                  <c:v>-3631.9199635261834</c:v>
                </c:pt>
                <c:pt idx="27" formatCode="#,##0_);[Red]\(#,##0\)">
                  <c:v>-3821.6900921964834</c:v>
                </c:pt>
                <c:pt idx="28" formatCode="#,##0_);[Red]\(#,##0\)">
                  <c:v>-4736.4048240115571</c:v>
                </c:pt>
                <c:pt idx="29" formatCode="#,##0_);[Red]\(#,##0\)">
                  <c:v>-5356.3064993048438</c:v>
                </c:pt>
                <c:pt idx="30" formatCode="#,##0_);[Red]\(#,##0\)">
                  <c:v>-5569.0191123034538</c:v>
                </c:pt>
                <c:pt idx="31" formatCode="#,##0_);[Red]\(#,##0\)">
                  <c:v>-5780.1571505280608</c:v>
                </c:pt>
                <c:pt idx="32" formatCode="#,##0_);[Red]\(#,##0\)">
                  <c:v>-6245.7174648291166</c:v>
                </c:pt>
                <c:pt idx="33" formatCode="#,##0_);[Red]\(#,##0\)">
                  <c:v>-6479.2088997587753</c:v>
                </c:pt>
                <c:pt idx="34" formatCode="#,##0_);[Red]\(#,##0\)">
                  <c:v>-7119.1673175582928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616896"/>
        <c:axId val="105618432"/>
      </c:barChart>
      <c:catAx>
        <c:axId val="105616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447675</xdr:colOff>
      <xdr:row>5</xdr:row>
      <xdr:rowOff>676275</xdr:rowOff>
    </xdr:from>
    <xdr:ext cx="385555" cy="92398"/>
    <xdr:sp macro="" textlink="">
      <xdr:nvSpPr>
        <xdr:cNvPr id="2" name="テキスト ボックス 1"/>
        <xdr:cNvSpPr txBox="1"/>
      </xdr:nvSpPr>
      <xdr:spPr>
        <a:xfrm>
          <a:off x="6305550" y="15335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114300</xdr:colOff>
      <xdr:row>69</xdr:row>
      <xdr:rowOff>0</xdr:rowOff>
    </xdr:from>
    <xdr:to>
      <xdr:col>24</xdr:col>
      <xdr:colOff>241300</xdr:colOff>
      <xdr:row>69</xdr:row>
      <xdr:rowOff>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330200</xdr:colOff>
      <xdr:row>69</xdr:row>
      <xdr:rowOff>0</xdr:rowOff>
    </xdr:from>
    <xdr:to>
      <xdr:col>23</xdr:col>
      <xdr:colOff>139700</xdr:colOff>
      <xdr:row>69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673100</xdr:colOff>
      <xdr:row>5</xdr:row>
      <xdr:rowOff>190500</xdr:rowOff>
    </xdr:from>
    <xdr:to>
      <xdr:col>34</xdr:col>
      <xdr:colOff>635000</xdr:colOff>
      <xdr:row>5</xdr:row>
      <xdr:rowOff>660400</xdr:rowOff>
    </xdr:to>
    <xdr:sp macro="" textlink="">
      <xdr:nvSpPr>
        <xdr:cNvPr id="3" name="角丸四角形 2"/>
        <xdr:cNvSpPr/>
      </xdr:nvSpPr>
      <xdr:spPr>
        <a:xfrm>
          <a:off x="13817600" y="1117600"/>
          <a:ext cx="4559300" cy="469900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キャッシュフロー表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O68"/>
  <sheetViews>
    <sheetView tabSelected="1" topLeftCell="A41" zoomScale="75" zoomScaleNormal="75" workbookViewId="0">
      <selection activeCell="AI6" sqref="AI6"/>
    </sheetView>
  </sheetViews>
  <sheetFormatPr defaultRowHeight="13.5" x14ac:dyDescent="0.15"/>
  <cols>
    <col min="2" max="2" width="7.75" style="1" customWidth="1"/>
    <col min="3" max="6" width="4.875" customWidth="1"/>
    <col min="7" max="7" width="6.875" style="5" bestFit="1" customWidth="1"/>
    <col min="8" max="8" width="4.5" style="3" bestFit="1" customWidth="1"/>
    <col min="9" max="11" width="5.875" style="3" bestFit="1" customWidth="1"/>
    <col min="12" max="12" width="5.625" style="3" customWidth="1"/>
    <col min="13" max="13" width="5.875" style="3" bestFit="1" customWidth="1"/>
    <col min="14" max="14" width="6.875" style="3" bestFit="1" customWidth="1"/>
    <col min="15" max="15" width="1" style="6" customWidth="1"/>
    <col min="16" max="17" width="6.875" style="3" bestFit="1" customWidth="1"/>
    <col min="18" max="20" width="5.875" style="3" bestFit="1" customWidth="1"/>
    <col min="21" max="21" width="6.875" style="3" bestFit="1" customWidth="1"/>
    <col min="22" max="23" width="4.5" style="3" bestFit="1" customWidth="1"/>
    <col min="24" max="24" width="5.875" style="3" bestFit="1" customWidth="1"/>
    <col min="25" max="25" width="5.875" style="3" customWidth="1"/>
    <col min="26" max="26" width="6.875" style="3" bestFit="1" customWidth="1"/>
    <col min="27" max="27" width="1" style="6" customWidth="1"/>
    <col min="28" max="28" width="7.875" style="3" customWidth="1"/>
    <col min="29" max="29" width="5.875" style="3" bestFit="1" customWidth="1"/>
    <col min="30" max="30" width="8" style="7" customWidth="1"/>
    <col min="32" max="32" width="13.75" customWidth="1"/>
    <col min="33" max="33" width="35.5" customWidth="1"/>
    <col min="34" max="34" width="10.625" bestFit="1" customWidth="1"/>
    <col min="35" max="35" width="6.5" customWidth="1"/>
  </cols>
  <sheetData>
    <row r="3" spans="2:41" ht="17.25" x14ac:dyDescent="0.15">
      <c r="B3" s="56" t="s">
        <v>36</v>
      </c>
      <c r="C3" s="57"/>
      <c r="D3" s="57"/>
      <c r="E3" s="57"/>
      <c r="F3" s="57"/>
      <c r="G3" s="58"/>
    </row>
    <row r="6" spans="2:41" ht="149.25" customHeight="1" x14ac:dyDescent="0.15">
      <c r="B6" s="75"/>
      <c r="C6" s="75"/>
      <c r="D6" s="76"/>
      <c r="E6" s="74" t="s">
        <v>26</v>
      </c>
      <c r="F6" s="79"/>
      <c r="G6" s="55" t="s">
        <v>12</v>
      </c>
      <c r="H6" s="50" t="s">
        <v>13</v>
      </c>
      <c r="I6" s="50" t="s">
        <v>6</v>
      </c>
      <c r="J6" s="50" t="s">
        <v>7</v>
      </c>
      <c r="K6" s="50" t="s">
        <v>8</v>
      </c>
      <c r="L6" s="50" t="s">
        <v>35</v>
      </c>
      <c r="M6" s="50" t="s">
        <v>9</v>
      </c>
      <c r="N6" s="50" t="s">
        <v>10</v>
      </c>
      <c r="O6" s="51"/>
      <c r="P6" s="52" t="s">
        <v>11</v>
      </c>
      <c r="Q6" s="52" t="s">
        <v>14</v>
      </c>
      <c r="R6" s="52" t="s">
        <v>15</v>
      </c>
      <c r="S6" s="52" t="s">
        <v>16</v>
      </c>
      <c r="T6" s="52" t="s">
        <v>17</v>
      </c>
      <c r="U6" s="52" t="s">
        <v>18</v>
      </c>
      <c r="V6" s="52" t="s">
        <v>19</v>
      </c>
      <c r="W6" s="52" t="s">
        <v>20</v>
      </c>
      <c r="X6" s="52" t="s">
        <v>21</v>
      </c>
      <c r="Y6" s="52" t="s">
        <v>34</v>
      </c>
      <c r="Z6" s="52" t="s">
        <v>22</v>
      </c>
      <c r="AA6" s="51"/>
      <c r="AB6" s="53" t="s">
        <v>23</v>
      </c>
      <c r="AC6" s="53" t="s">
        <v>24</v>
      </c>
      <c r="AD6" s="54" t="s">
        <v>25</v>
      </c>
      <c r="AE6" s="2"/>
      <c r="AF6" s="59"/>
      <c r="AG6" s="65"/>
      <c r="AH6" s="65"/>
      <c r="AI6" s="65"/>
      <c r="AJ6" s="2"/>
      <c r="AK6" s="2"/>
      <c r="AL6" s="2"/>
      <c r="AM6" s="2"/>
      <c r="AN6" s="2"/>
      <c r="AO6" s="2"/>
    </row>
    <row r="7" spans="2:41" ht="18.75" x14ac:dyDescent="0.15">
      <c r="B7" s="77"/>
      <c r="C7" s="77"/>
      <c r="D7" s="78"/>
      <c r="E7" s="74" t="s">
        <v>5</v>
      </c>
      <c r="F7" s="79"/>
      <c r="G7" s="14"/>
      <c r="H7" s="12"/>
      <c r="I7" s="12"/>
      <c r="J7" s="12"/>
      <c r="K7" s="12"/>
      <c r="L7" s="12"/>
      <c r="M7" s="12"/>
      <c r="N7" s="12"/>
      <c r="O7" s="28"/>
      <c r="P7" s="29">
        <v>5</v>
      </c>
      <c r="Q7" s="30">
        <v>8.7500000000000008E-3</v>
      </c>
      <c r="R7" s="13"/>
      <c r="S7" s="13">
        <v>500</v>
      </c>
      <c r="T7" s="13"/>
      <c r="U7" s="13"/>
      <c r="V7" s="13">
        <v>300</v>
      </c>
      <c r="W7" s="13"/>
      <c r="X7" s="13">
        <v>100</v>
      </c>
      <c r="Y7" s="13"/>
      <c r="Z7" s="13"/>
      <c r="AA7" s="28"/>
      <c r="AB7" s="8" t="s">
        <v>32</v>
      </c>
      <c r="AC7" s="9">
        <v>2E-3</v>
      </c>
      <c r="AD7" s="10">
        <v>1000</v>
      </c>
      <c r="AF7" s="59"/>
      <c r="AG7" s="60"/>
      <c r="AH7" s="60"/>
      <c r="AI7" s="60"/>
    </row>
    <row r="8" spans="2:41" ht="17.25" x14ac:dyDescent="0.15">
      <c r="B8" s="77"/>
      <c r="C8" s="77"/>
      <c r="D8" s="78"/>
      <c r="E8" s="74" t="s">
        <v>33</v>
      </c>
      <c r="F8" s="74"/>
      <c r="G8" s="14"/>
      <c r="H8" s="12"/>
      <c r="I8" s="31">
        <v>0.01</v>
      </c>
      <c r="J8" s="31">
        <v>0.01</v>
      </c>
      <c r="K8" s="31">
        <v>0.01</v>
      </c>
      <c r="L8" s="12"/>
      <c r="M8" s="12"/>
      <c r="N8" s="12"/>
      <c r="O8" s="28"/>
      <c r="P8" s="29">
        <v>0.01</v>
      </c>
      <c r="Q8" s="13"/>
      <c r="R8" s="29">
        <v>0.01</v>
      </c>
      <c r="S8" s="13"/>
      <c r="T8" s="13"/>
      <c r="U8" s="13"/>
      <c r="V8" s="29">
        <v>0.01</v>
      </c>
      <c r="W8" s="13"/>
      <c r="X8" s="29">
        <v>0.01</v>
      </c>
      <c r="Y8" s="29"/>
      <c r="Z8" s="13"/>
      <c r="AA8" s="28"/>
      <c r="AB8" s="8"/>
      <c r="AC8" s="9"/>
      <c r="AD8" s="10"/>
      <c r="AF8" s="61" t="s">
        <v>37</v>
      </c>
      <c r="AG8" s="62"/>
      <c r="AH8" s="63"/>
      <c r="AI8" s="62"/>
    </row>
    <row r="9" spans="2:41" x14ac:dyDescent="0.15">
      <c r="E9" t="s">
        <v>4</v>
      </c>
      <c r="AA9" s="28"/>
      <c r="AH9" s="64"/>
    </row>
    <row r="10" spans="2:41" x14ac:dyDescent="0.15">
      <c r="B10" s="41" t="s">
        <v>0</v>
      </c>
      <c r="C10" s="41" t="s">
        <v>1</v>
      </c>
      <c r="D10" s="41" t="s">
        <v>2</v>
      </c>
      <c r="E10" s="41" t="s">
        <v>3</v>
      </c>
      <c r="F10" s="41" t="s">
        <v>3</v>
      </c>
      <c r="G10" s="71" t="s">
        <v>27</v>
      </c>
      <c r="H10" s="71"/>
      <c r="I10" s="71"/>
      <c r="J10" s="71"/>
      <c r="K10" s="71"/>
      <c r="L10" s="71"/>
      <c r="M10" s="71"/>
      <c r="N10" s="17"/>
      <c r="P10" s="72" t="s">
        <v>28</v>
      </c>
      <c r="Q10" s="72"/>
      <c r="R10" s="72"/>
      <c r="S10" s="72"/>
      <c r="T10" s="72"/>
      <c r="U10" s="72"/>
      <c r="V10" s="72"/>
      <c r="W10" s="72"/>
      <c r="X10" s="72"/>
      <c r="Y10" s="4"/>
      <c r="Z10" s="4"/>
      <c r="AB10" s="72" t="s">
        <v>29</v>
      </c>
      <c r="AC10" s="72"/>
      <c r="AD10" s="72"/>
      <c r="AF10" s="80" t="s">
        <v>38</v>
      </c>
      <c r="AG10" s="81" t="s">
        <v>39</v>
      </c>
      <c r="AH10" s="81" t="s">
        <v>40</v>
      </c>
      <c r="AI10" s="82"/>
    </row>
    <row r="11" spans="2:41" s="49" customFormat="1" x14ac:dyDescent="0.15">
      <c r="B11" s="43">
        <v>2012</v>
      </c>
      <c r="C11" s="44">
        <v>35</v>
      </c>
      <c r="D11" s="44">
        <v>33</v>
      </c>
      <c r="E11" s="45">
        <v>2</v>
      </c>
      <c r="F11" s="44"/>
      <c r="G11" s="14">
        <v>836</v>
      </c>
      <c r="H11" s="46">
        <v>494</v>
      </c>
      <c r="I11" s="46"/>
      <c r="J11" s="46"/>
      <c r="K11" s="46"/>
      <c r="L11" s="46"/>
      <c r="M11" s="46">
        <v>580</v>
      </c>
      <c r="N11" s="47">
        <f>SUM(G11:M11)</f>
        <v>1910</v>
      </c>
      <c r="O11" s="48"/>
      <c r="P11" s="19">
        <v>501</v>
      </c>
      <c r="Q11" s="19">
        <v>231</v>
      </c>
      <c r="R11" s="32">
        <v>48.480000000000004</v>
      </c>
      <c r="S11" s="19"/>
      <c r="T11" s="19">
        <v>58</v>
      </c>
      <c r="U11" s="19">
        <v>420</v>
      </c>
      <c r="V11" s="19"/>
      <c r="W11" s="19">
        <v>32</v>
      </c>
      <c r="X11" s="32">
        <v>100</v>
      </c>
      <c r="Y11" s="32"/>
      <c r="Z11" s="16">
        <f>SUM(P11:X11)</f>
        <v>1390.48</v>
      </c>
      <c r="AA11" s="48"/>
      <c r="AB11" s="25">
        <f>N11-Z11</f>
        <v>519.52</v>
      </c>
      <c r="AC11" s="10">
        <f>AD7*0.2%</f>
        <v>2</v>
      </c>
      <c r="AD11" s="25">
        <f>AD7+AC11+AB11</f>
        <v>1521.52</v>
      </c>
      <c r="AF11" s="83"/>
      <c r="AG11" s="84" t="s">
        <v>41</v>
      </c>
      <c r="AH11" s="84" t="s">
        <v>42</v>
      </c>
      <c r="AI11" s="85"/>
    </row>
    <row r="12" spans="2:41" x14ac:dyDescent="0.15">
      <c r="B12" s="42">
        <f>B11+1</f>
        <v>2013</v>
      </c>
      <c r="C12" s="18">
        <f>C11+1</f>
        <v>36</v>
      </c>
      <c r="D12" s="18">
        <f>D11+1</f>
        <v>34</v>
      </c>
      <c r="E12" s="39">
        <f>E11+1</f>
        <v>3</v>
      </c>
      <c r="F12" s="18">
        <v>0</v>
      </c>
      <c r="G12" s="33">
        <v>869</v>
      </c>
      <c r="H12" s="34"/>
      <c r="I12" s="34"/>
      <c r="J12" s="34"/>
      <c r="K12" s="34"/>
      <c r="L12" s="34"/>
      <c r="M12" s="34">
        <v>500</v>
      </c>
      <c r="N12" s="35">
        <f t="shared" ref="N12:N65" si="0">SUM(G12:M12)</f>
        <v>1369</v>
      </c>
      <c r="P12" s="19">
        <v>506</v>
      </c>
      <c r="Q12" s="19">
        <v>231</v>
      </c>
      <c r="R12" s="32">
        <v>48.480000000000004</v>
      </c>
      <c r="S12" s="19"/>
      <c r="T12" s="19">
        <v>58</v>
      </c>
      <c r="U12" s="19">
        <v>335</v>
      </c>
      <c r="V12" s="19"/>
      <c r="W12" s="19">
        <v>32</v>
      </c>
      <c r="X12" s="32">
        <f>X11+X11*1%</f>
        <v>101</v>
      </c>
      <c r="Y12" s="32"/>
      <c r="Z12" s="16">
        <f t="shared" ref="Z12:Z66" si="1">SUM(P12:X12)</f>
        <v>1311.48</v>
      </c>
      <c r="AB12" s="25">
        <f t="shared" ref="AB12:AB65" si="2">N12-Z12</f>
        <v>57.519999999999982</v>
      </c>
      <c r="AC12" s="26">
        <f>AD11*0.2%</f>
        <v>3.04304</v>
      </c>
      <c r="AD12" s="25">
        <f t="shared" ref="AD12:AD43" si="3">AD11+AC12+AB12</f>
        <v>1582.08304</v>
      </c>
      <c r="AF12" s="83"/>
      <c r="AG12" s="84" t="s">
        <v>43</v>
      </c>
      <c r="AH12" s="86">
        <v>1764200</v>
      </c>
      <c r="AI12" s="85" t="s">
        <v>44</v>
      </c>
    </row>
    <row r="13" spans="2:41" x14ac:dyDescent="0.15">
      <c r="B13" s="42">
        <f t="shared" ref="B13:B66" si="4">B12+1</f>
        <v>2014</v>
      </c>
      <c r="C13" s="18">
        <f t="shared" ref="C13:C56" si="5">C12+1</f>
        <v>37</v>
      </c>
      <c r="D13" s="18">
        <f t="shared" ref="D13:D65" si="6">D12+1</f>
        <v>35</v>
      </c>
      <c r="E13" s="39">
        <f t="shared" ref="E13:E66" si="7">E12+1</f>
        <v>4</v>
      </c>
      <c r="F13" s="18">
        <f>F12+1</f>
        <v>1</v>
      </c>
      <c r="G13" s="33">
        <v>904</v>
      </c>
      <c r="H13" s="34"/>
      <c r="I13" s="34"/>
      <c r="J13" s="34"/>
      <c r="K13" s="34"/>
      <c r="L13" s="34"/>
      <c r="M13" s="34">
        <v>500</v>
      </c>
      <c r="N13" s="35">
        <f t="shared" si="0"/>
        <v>1404</v>
      </c>
      <c r="P13" s="19">
        <v>511</v>
      </c>
      <c r="Q13" s="19">
        <v>231</v>
      </c>
      <c r="R13" s="32">
        <v>181.06775000000002</v>
      </c>
      <c r="S13" s="19"/>
      <c r="T13" s="19">
        <v>58</v>
      </c>
      <c r="U13" s="19">
        <v>315</v>
      </c>
      <c r="V13" s="19"/>
      <c r="W13" s="19">
        <v>32</v>
      </c>
      <c r="X13" s="32">
        <f t="shared" ref="X13:X35" si="8">X12+X12*1%</f>
        <v>102.01</v>
      </c>
      <c r="Y13" s="32"/>
      <c r="Z13" s="16">
        <f t="shared" si="1"/>
        <v>1430.0777500000002</v>
      </c>
      <c r="AB13" s="25">
        <f t="shared" si="2"/>
        <v>-26.077750000000151</v>
      </c>
      <c r="AC13" s="26">
        <f t="shared" ref="AC13:AC65" si="9">AD12*0.2%</f>
        <v>3.1641660800000002</v>
      </c>
      <c r="AD13" s="25">
        <f t="shared" si="3"/>
        <v>1559.1694560799999</v>
      </c>
      <c r="AF13" s="83"/>
      <c r="AG13" s="84" t="s">
        <v>45</v>
      </c>
      <c r="AH13" s="86">
        <v>715500</v>
      </c>
      <c r="AI13" s="85" t="s">
        <v>44</v>
      </c>
    </row>
    <row r="14" spans="2:41" x14ac:dyDescent="0.15">
      <c r="B14" s="42">
        <f t="shared" si="4"/>
        <v>2015</v>
      </c>
      <c r="C14" s="18">
        <f t="shared" si="5"/>
        <v>38</v>
      </c>
      <c r="D14" s="18">
        <f t="shared" si="6"/>
        <v>36</v>
      </c>
      <c r="E14" s="39">
        <f t="shared" si="7"/>
        <v>5</v>
      </c>
      <c r="F14" s="18">
        <f t="shared" ref="F14:F66" si="10">F13+1</f>
        <v>2</v>
      </c>
      <c r="G14" s="33">
        <v>940</v>
      </c>
      <c r="H14" s="34"/>
      <c r="I14" s="34"/>
      <c r="J14" s="34"/>
      <c r="K14" s="34"/>
      <c r="L14" s="34"/>
      <c r="M14" s="34">
        <v>500</v>
      </c>
      <c r="N14" s="35">
        <f t="shared" si="0"/>
        <v>1440</v>
      </c>
      <c r="P14" s="19">
        <v>516</v>
      </c>
      <c r="Q14" s="19">
        <v>252</v>
      </c>
      <c r="R14" s="32">
        <v>79.848327500000011</v>
      </c>
      <c r="S14" s="19">
        <v>515</v>
      </c>
      <c r="T14" s="19">
        <v>58</v>
      </c>
      <c r="U14" s="19">
        <v>332</v>
      </c>
      <c r="V14" s="19"/>
      <c r="W14" s="19">
        <v>32</v>
      </c>
      <c r="X14" s="32">
        <f t="shared" si="8"/>
        <v>103.0301</v>
      </c>
      <c r="Y14" s="32"/>
      <c r="Z14" s="16">
        <f t="shared" si="1"/>
        <v>1887.8784274999998</v>
      </c>
      <c r="AB14" s="25">
        <f t="shared" si="2"/>
        <v>-447.87842749999982</v>
      </c>
      <c r="AC14" s="26">
        <f t="shared" si="9"/>
        <v>3.11833891216</v>
      </c>
      <c r="AD14" s="25">
        <f t="shared" si="3"/>
        <v>1114.4093674921601</v>
      </c>
      <c r="AF14" s="83"/>
      <c r="AG14" s="84" t="s">
        <v>46</v>
      </c>
      <c r="AH14" s="86">
        <v>357162</v>
      </c>
      <c r="AI14" s="85" t="s">
        <v>44</v>
      </c>
    </row>
    <row r="15" spans="2:41" x14ac:dyDescent="0.15">
      <c r="B15" s="42">
        <f t="shared" si="4"/>
        <v>2016</v>
      </c>
      <c r="C15" s="18">
        <f t="shared" si="5"/>
        <v>39</v>
      </c>
      <c r="D15" s="18">
        <f t="shared" si="6"/>
        <v>37</v>
      </c>
      <c r="E15" s="39">
        <f t="shared" si="7"/>
        <v>6</v>
      </c>
      <c r="F15" s="18">
        <f t="shared" si="10"/>
        <v>3</v>
      </c>
      <c r="G15" s="33">
        <v>978</v>
      </c>
      <c r="H15" s="34"/>
      <c r="I15" s="34"/>
      <c r="J15" s="34"/>
      <c r="K15" s="34"/>
      <c r="L15" s="34"/>
      <c r="M15" s="34">
        <v>500</v>
      </c>
      <c r="N15" s="35">
        <f t="shared" si="0"/>
        <v>1478</v>
      </c>
      <c r="P15" s="19">
        <v>521</v>
      </c>
      <c r="Q15" s="19">
        <v>259</v>
      </c>
      <c r="R15" s="32">
        <v>80.646810775000006</v>
      </c>
      <c r="S15" s="19"/>
      <c r="T15" s="19">
        <v>66</v>
      </c>
      <c r="U15" s="19">
        <v>349</v>
      </c>
      <c r="V15" s="19"/>
      <c r="W15" s="19">
        <v>32</v>
      </c>
      <c r="X15" s="32">
        <f t="shared" si="8"/>
        <v>104.060401</v>
      </c>
      <c r="Y15" s="32"/>
      <c r="Z15" s="16">
        <f t="shared" si="1"/>
        <v>1411.7072117749999</v>
      </c>
      <c r="AB15" s="25">
        <f t="shared" si="2"/>
        <v>66.292788225000095</v>
      </c>
      <c r="AC15" s="26">
        <f t="shared" si="9"/>
        <v>2.22881873498432</v>
      </c>
      <c r="AD15" s="25">
        <f t="shared" si="3"/>
        <v>1182.9309744521445</v>
      </c>
      <c r="AF15" s="83"/>
      <c r="AG15" s="84"/>
      <c r="AH15" s="86"/>
      <c r="AI15" s="85"/>
    </row>
    <row r="16" spans="2:41" x14ac:dyDescent="0.15">
      <c r="B16" s="42">
        <f t="shared" si="4"/>
        <v>2017</v>
      </c>
      <c r="C16" s="18">
        <f t="shared" si="5"/>
        <v>40</v>
      </c>
      <c r="D16" s="18">
        <f t="shared" si="6"/>
        <v>38</v>
      </c>
      <c r="E16" s="39">
        <f t="shared" si="7"/>
        <v>7</v>
      </c>
      <c r="F16" s="18">
        <f t="shared" si="10"/>
        <v>4</v>
      </c>
      <c r="G16" s="33">
        <v>1017</v>
      </c>
      <c r="H16" s="34"/>
      <c r="I16" s="34"/>
      <c r="J16" s="34"/>
      <c r="K16" s="34"/>
      <c r="L16" s="34"/>
      <c r="M16" s="34">
        <v>500</v>
      </c>
      <c r="N16" s="35">
        <f t="shared" si="0"/>
        <v>1517</v>
      </c>
      <c r="P16" s="19">
        <v>526</v>
      </c>
      <c r="Q16" s="19">
        <v>259</v>
      </c>
      <c r="R16" s="32">
        <v>383.72376929151005</v>
      </c>
      <c r="S16" s="19"/>
      <c r="T16" s="19">
        <v>66</v>
      </c>
      <c r="U16" s="19">
        <v>372</v>
      </c>
      <c r="V16" s="19"/>
      <c r="W16" s="19">
        <v>32</v>
      </c>
      <c r="X16" s="32">
        <f t="shared" si="8"/>
        <v>105.10100500999999</v>
      </c>
      <c r="Y16" s="32"/>
      <c r="Z16" s="16">
        <f t="shared" si="1"/>
        <v>1743.8247743015099</v>
      </c>
      <c r="AB16" s="25">
        <f t="shared" si="2"/>
        <v>-226.82477430150993</v>
      </c>
      <c r="AC16" s="26">
        <f t="shared" si="9"/>
        <v>2.3658619489042891</v>
      </c>
      <c r="AD16" s="25">
        <f t="shared" si="3"/>
        <v>958.47206209953879</v>
      </c>
      <c r="AF16" s="83" t="s">
        <v>47</v>
      </c>
      <c r="AG16" s="84" t="s">
        <v>48</v>
      </c>
      <c r="AH16" s="86">
        <v>1107200</v>
      </c>
      <c r="AI16" s="85" t="s">
        <v>44</v>
      </c>
    </row>
    <row r="17" spans="2:35" x14ac:dyDescent="0.15">
      <c r="B17" s="42">
        <f t="shared" si="4"/>
        <v>2018</v>
      </c>
      <c r="C17" s="18">
        <f t="shared" si="5"/>
        <v>41</v>
      </c>
      <c r="D17" s="18">
        <f t="shared" si="6"/>
        <v>39</v>
      </c>
      <c r="E17" s="39">
        <f t="shared" si="7"/>
        <v>8</v>
      </c>
      <c r="F17" s="18">
        <f t="shared" si="10"/>
        <v>5</v>
      </c>
      <c r="G17" s="33">
        <v>1058</v>
      </c>
      <c r="H17" s="34"/>
      <c r="I17" s="34"/>
      <c r="J17" s="34"/>
      <c r="K17" s="34"/>
      <c r="L17" s="34"/>
      <c r="M17" s="34">
        <v>500</v>
      </c>
      <c r="N17" s="35">
        <f t="shared" si="0"/>
        <v>1558</v>
      </c>
      <c r="P17" s="19">
        <v>531</v>
      </c>
      <c r="Q17" s="19">
        <v>259</v>
      </c>
      <c r="R17" s="32">
        <v>243.19426650268912</v>
      </c>
      <c r="S17" s="19"/>
      <c r="T17" s="19">
        <v>66</v>
      </c>
      <c r="U17" s="19">
        <v>391</v>
      </c>
      <c r="V17" s="19"/>
      <c r="W17" s="19">
        <v>32</v>
      </c>
      <c r="X17" s="32">
        <f t="shared" si="8"/>
        <v>106.1520150601</v>
      </c>
      <c r="Y17" s="32"/>
      <c r="Z17" s="16">
        <f t="shared" si="1"/>
        <v>1628.346281562789</v>
      </c>
      <c r="AB17" s="25">
        <f t="shared" si="2"/>
        <v>-70.346281562789045</v>
      </c>
      <c r="AC17" s="26">
        <f t="shared" si="9"/>
        <v>1.9169441241990777</v>
      </c>
      <c r="AD17" s="25">
        <f t="shared" si="3"/>
        <v>890.04272466094881</v>
      </c>
      <c r="AF17" s="83"/>
      <c r="AG17" s="84"/>
      <c r="AH17" s="86"/>
      <c r="AI17" s="85"/>
    </row>
    <row r="18" spans="2:35" x14ac:dyDescent="0.15">
      <c r="B18" s="42">
        <f t="shared" si="4"/>
        <v>2019</v>
      </c>
      <c r="C18" s="18">
        <f t="shared" si="5"/>
        <v>42</v>
      </c>
      <c r="D18" s="18">
        <f t="shared" si="6"/>
        <v>40</v>
      </c>
      <c r="E18" s="39">
        <f t="shared" si="7"/>
        <v>9</v>
      </c>
      <c r="F18" s="18">
        <f t="shared" si="10"/>
        <v>6</v>
      </c>
      <c r="G18" s="33">
        <v>1100</v>
      </c>
      <c r="H18" s="34"/>
      <c r="I18" s="34"/>
      <c r="J18" s="34"/>
      <c r="K18" s="34"/>
      <c r="L18" s="34"/>
      <c r="M18" s="34">
        <v>500</v>
      </c>
      <c r="N18" s="35">
        <f t="shared" si="0"/>
        <v>1600</v>
      </c>
      <c r="P18" s="19">
        <v>537</v>
      </c>
      <c r="Q18" s="19">
        <v>259</v>
      </c>
      <c r="R18" s="32">
        <v>245.62620916771601</v>
      </c>
      <c r="S18" s="19"/>
      <c r="T18" s="19">
        <v>66</v>
      </c>
      <c r="U18" s="19">
        <v>410</v>
      </c>
      <c r="V18" s="19"/>
      <c r="W18" s="19">
        <v>15</v>
      </c>
      <c r="X18" s="32">
        <f t="shared" si="8"/>
        <v>107.213535210701</v>
      </c>
      <c r="Y18" s="32"/>
      <c r="Z18" s="16">
        <f t="shared" si="1"/>
        <v>1639.839744378417</v>
      </c>
      <c r="AB18" s="25">
        <f t="shared" si="2"/>
        <v>-39.839744378416981</v>
      </c>
      <c r="AC18" s="26">
        <f t="shared" si="9"/>
        <v>1.7800854493218976</v>
      </c>
      <c r="AD18" s="25">
        <f t="shared" si="3"/>
        <v>851.98306573185369</v>
      </c>
      <c r="AF18" s="83" t="s">
        <v>49</v>
      </c>
      <c r="AG18" s="84"/>
      <c r="AH18" s="86">
        <v>10000000</v>
      </c>
      <c r="AI18" s="85" t="s">
        <v>44</v>
      </c>
    </row>
    <row r="19" spans="2:35" x14ac:dyDescent="0.15">
      <c r="B19" s="42">
        <f t="shared" si="4"/>
        <v>2020</v>
      </c>
      <c r="C19" s="18">
        <f t="shared" si="5"/>
        <v>43</v>
      </c>
      <c r="D19" s="18">
        <f t="shared" si="6"/>
        <v>41</v>
      </c>
      <c r="E19" s="39">
        <f t="shared" si="7"/>
        <v>10</v>
      </c>
      <c r="F19" s="18">
        <f t="shared" si="10"/>
        <v>7</v>
      </c>
      <c r="G19" s="33">
        <v>1144</v>
      </c>
      <c r="H19" s="34"/>
      <c r="I19" s="34"/>
      <c r="J19" s="34"/>
      <c r="K19" s="34"/>
      <c r="L19" s="34"/>
      <c r="M19" s="34">
        <v>500</v>
      </c>
      <c r="N19" s="35">
        <f t="shared" si="0"/>
        <v>1644</v>
      </c>
      <c r="P19" s="19">
        <v>542</v>
      </c>
      <c r="Q19" s="19">
        <v>259</v>
      </c>
      <c r="R19" s="32">
        <v>367.30499454904475</v>
      </c>
      <c r="S19" s="19"/>
      <c r="T19" s="19">
        <v>66</v>
      </c>
      <c r="U19" s="19">
        <v>468</v>
      </c>
      <c r="V19" s="19"/>
      <c r="W19" s="19">
        <v>15</v>
      </c>
      <c r="X19" s="32">
        <f t="shared" si="8"/>
        <v>108.28567056280801</v>
      </c>
      <c r="Y19" s="32"/>
      <c r="Z19" s="16">
        <f t="shared" si="1"/>
        <v>1825.5906651118528</v>
      </c>
      <c r="AB19" s="25">
        <f t="shared" si="2"/>
        <v>-181.59066511185279</v>
      </c>
      <c r="AC19" s="26">
        <f t="shared" si="9"/>
        <v>1.7039661314637073</v>
      </c>
      <c r="AD19" s="25">
        <f t="shared" si="3"/>
        <v>672.09636675146464</v>
      </c>
      <c r="AF19" s="83"/>
      <c r="AG19" s="84"/>
      <c r="AH19" s="86"/>
      <c r="AI19" s="85"/>
    </row>
    <row r="20" spans="2:35" x14ac:dyDescent="0.15">
      <c r="B20" s="42">
        <f t="shared" si="4"/>
        <v>2021</v>
      </c>
      <c r="C20" s="18">
        <f t="shared" si="5"/>
        <v>44</v>
      </c>
      <c r="D20" s="18">
        <f t="shared" si="6"/>
        <v>42</v>
      </c>
      <c r="E20" s="39">
        <f t="shared" si="7"/>
        <v>11</v>
      </c>
      <c r="F20" s="18">
        <f t="shared" si="10"/>
        <v>8</v>
      </c>
      <c r="G20" s="33">
        <v>1190</v>
      </c>
      <c r="H20" s="34"/>
      <c r="I20" s="34"/>
      <c r="J20" s="34"/>
      <c r="K20" s="34"/>
      <c r="L20" s="34"/>
      <c r="M20" s="34">
        <v>500</v>
      </c>
      <c r="N20" s="35">
        <f t="shared" si="0"/>
        <v>1690</v>
      </c>
      <c r="P20" s="19">
        <v>548</v>
      </c>
      <c r="Q20" s="19">
        <v>259</v>
      </c>
      <c r="R20" s="32">
        <v>331.60537467789828</v>
      </c>
      <c r="S20" s="19"/>
      <c r="T20" s="19">
        <v>66</v>
      </c>
      <c r="U20" s="19">
        <v>489</v>
      </c>
      <c r="V20" s="19"/>
      <c r="W20" s="19">
        <v>15</v>
      </c>
      <c r="X20" s="32">
        <f t="shared" si="8"/>
        <v>109.36852726843608</v>
      </c>
      <c r="Y20" s="32"/>
      <c r="Z20" s="16">
        <f t="shared" si="1"/>
        <v>1817.9739019463343</v>
      </c>
      <c r="AB20" s="25">
        <f t="shared" si="2"/>
        <v>-127.97390194633431</v>
      </c>
      <c r="AC20" s="26">
        <f t="shared" si="9"/>
        <v>1.3441927335029293</v>
      </c>
      <c r="AD20" s="25">
        <f t="shared" si="3"/>
        <v>545.46665753863329</v>
      </c>
      <c r="AF20" s="83" t="s">
        <v>50</v>
      </c>
      <c r="AG20" s="84" t="s">
        <v>51</v>
      </c>
      <c r="AH20" s="86">
        <v>5000000</v>
      </c>
      <c r="AI20" s="85" t="s">
        <v>44</v>
      </c>
    </row>
    <row r="21" spans="2:35" x14ac:dyDescent="0.15">
      <c r="B21" s="42">
        <f t="shared" si="4"/>
        <v>2022</v>
      </c>
      <c r="C21" s="18">
        <f t="shared" si="5"/>
        <v>45</v>
      </c>
      <c r="D21" s="18">
        <f t="shared" si="6"/>
        <v>43</v>
      </c>
      <c r="E21" s="39">
        <f t="shared" si="7"/>
        <v>12</v>
      </c>
      <c r="F21" s="18">
        <f t="shared" si="10"/>
        <v>9</v>
      </c>
      <c r="G21" s="33">
        <v>1237</v>
      </c>
      <c r="H21" s="34"/>
      <c r="I21" s="34"/>
      <c r="J21" s="34"/>
      <c r="K21" s="34"/>
      <c r="L21" s="34"/>
      <c r="M21" s="34">
        <v>500</v>
      </c>
      <c r="N21" s="35">
        <f t="shared" si="0"/>
        <v>1737</v>
      </c>
      <c r="P21" s="19">
        <v>553</v>
      </c>
      <c r="Q21" s="19">
        <v>259</v>
      </c>
      <c r="R21" s="32">
        <v>334.92142842467729</v>
      </c>
      <c r="S21" s="19">
        <v>552</v>
      </c>
      <c r="T21" s="19">
        <v>66</v>
      </c>
      <c r="U21" s="19">
        <v>511</v>
      </c>
      <c r="V21" s="19"/>
      <c r="W21" s="19">
        <v>15</v>
      </c>
      <c r="X21" s="32">
        <f t="shared" si="8"/>
        <v>110.46221254112044</v>
      </c>
      <c r="Y21" s="32"/>
      <c r="Z21" s="16">
        <f t="shared" si="1"/>
        <v>2401.3836409657979</v>
      </c>
      <c r="AB21" s="25">
        <f t="shared" si="2"/>
        <v>-664.38364096579789</v>
      </c>
      <c r="AC21" s="26">
        <f t="shared" si="9"/>
        <v>1.0909333150772667</v>
      </c>
      <c r="AD21" s="25">
        <f t="shared" si="3"/>
        <v>-117.82605011208739</v>
      </c>
      <c r="AF21" s="83"/>
      <c r="AG21" s="84" t="s">
        <v>52</v>
      </c>
      <c r="AH21" s="86">
        <v>2000000</v>
      </c>
      <c r="AI21" s="85" t="s">
        <v>44</v>
      </c>
    </row>
    <row r="22" spans="2:35" x14ac:dyDescent="0.15">
      <c r="B22" s="42">
        <f t="shared" si="4"/>
        <v>2023</v>
      </c>
      <c r="C22" s="18">
        <f t="shared" si="5"/>
        <v>46</v>
      </c>
      <c r="D22" s="18">
        <f t="shared" si="6"/>
        <v>44</v>
      </c>
      <c r="E22" s="39">
        <f t="shared" si="7"/>
        <v>13</v>
      </c>
      <c r="F22" s="18">
        <f t="shared" si="10"/>
        <v>10</v>
      </c>
      <c r="G22" s="33">
        <v>1287</v>
      </c>
      <c r="H22" s="34"/>
      <c r="I22" s="34"/>
      <c r="J22" s="34"/>
      <c r="K22" s="34"/>
      <c r="L22" s="34"/>
      <c r="M22" s="34">
        <v>200</v>
      </c>
      <c r="N22" s="35">
        <f t="shared" si="0"/>
        <v>1487</v>
      </c>
      <c r="P22" s="19">
        <v>559</v>
      </c>
      <c r="Q22" s="19">
        <v>259</v>
      </c>
      <c r="R22" s="32">
        <v>343.9605512769171</v>
      </c>
      <c r="S22" s="19"/>
      <c r="T22" s="19">
        <v>66</v>
      </c>
      <c r="U22" s="19">
        <v>432</v>
      </c>
      <c r="V22" s="19"/>
      <c r="W22" s="19">
        <v>15</v>
      </c>
      <c r="X22" s="32">
        <f t="shared" si="8"/>
        <v>111.56683466653165</v>
      </c>
      <c r="Y22" s="32"/>
      <c r="Z22" s="16">
        <f t="shared" si="1"/>
        <v>1786.5273859434487</v>
      </c>
      <c r="AB22" s="25">
        <f t="shared" si="2"/>
        <v>-299.52738594344873</v>
      </c>
      <c r="AC22" s="67">
        <f t="shared" si="9"/>
        <v>-0.23565210022417477</v>
      </c>
      <c r="AD22" s="25">
        <f t="shared" si="3"/>
        <v>-417.58908815576029</v>
      </c>
      <c r="AF22" s="87"/>
      <c r="AG22" s="88" t="s">
        <v>53</v>
      </c>
      <c r="AH22" s="89"/>
      <c r="AI22" s="90"/>
    </row>
    <row r="23" spans="2:35" x14ac:dyDescent="0.15">
      <c r="B23" s="42">
        <f t="shared" si="4"/>
        <v>2024</v>
      </c>
      <c r="C23" s="18">
        <f t="shared" si="5"/>
        <v>47</v>
      </c>
      <c r="D23" s="18">
        <f t="shared" si="6"/>
        <v>45</v>
      </c>
      <c r="E23" s="39">
        <f t="shared" si="7"/>
        <v>14</v>
      </c>
      <c r="F23" s="18">
        <f t="shared" si="10"/>
        <v>11</v>
      </c>
      <c r="G23" s="33">
        <v>1338</v>
      </c>
      <c r="H23" s="34"/>
      <c r="I23" s="34"/>
      <c r="J23" s="34"/>
      <c r="K23" s="34"/>
      <c r="L23" s="34"/>
      <c r="M23" s="34">
        <v>200</v>
      </c>
      <c r="N23" s="35">
        <f t="shared" si="0"/>
        <v>1538</v>
      </c>
      <c r="P23" s="19">
        <v>564</v>
      </c>
      <c r="Q23" s="19">
        <v>259</v>
      </c>
      <c r="R23" s="32">
        <v>305.48226566877707</v>
      </c>
      <c r="S23" s="19"/>
      <c r="T23" s="19">
        <v>66</v>
      </c>
      <c r="U23" s="19">
        <v>426</v>
      </c>
      <c r="V23" s="19"/>
      <c r="W23" s="19">
        <v>15</v>
      </c>
      <c r="X23" s="32">
        <f t="shared" si="8"/>
        <v>112.68250301319696</v>
      </c>
      <c r="Y23" s="32"/>
      <c r="Z23" s="16">
        <f t="shared" si="1"/>
        <v>1748.164768681974</v>
      </c>
      <c r="AB23" s="25">
        <f t="shared" si="2"/>
        <v>-210.16476868197401</v>
      </c>
      <c r="AC23" s="66">
        <f t="shared" si="9"/>
        <v>-0.83517817631152058</v>
      </c>
      <c r="AD23" s="25">
        <f t="shared" si="3"/>
        <v>-628.58903501404575</v>
      </c>
      <c r="AF23" s="91"/>
      <c r="AG23" s="91"/>
      <c r="AH23" s="92"/>
      <c r="AI23" s="91"/>
    </row>
    <row r="24" spans="2:35" x14ac:dyDescent="0.15">
      <c r="B24" s="42">
        <f t="shared" si="4"/>
        <v>2025</v>
      </c>
      <c r="C24" s="18">
        <f t="shared" si="5"/>
        <v>48</v>
      </c>
      <c r="D24" s="18">
        <f t="shared" si="6"/>
        <v>46</v>
      </c>
      <c r="E24" s="39">
        <f t="shared" si="7"/>
        <v>15</v>
      </c>
      <c r="F24" s="18">
        <f t="shared" si="10"/>
        <v>12</v>
      </c>
      <c r="G24" s="33">
        <v>1392</v>
      </c>
      <c r="H24" s="34"/>
      <c r="I24" s="34"/>
      <c r="J24" s="34"/>
      <c r="K24" s="34"/>
      <c r="L24" s="34"/>
      <c r="M24" s="34">
        <v>200</v>
      </c>
      <c r="N24" s="35">
        <f t="shared" si="0"/>
        <v>1592</v>
      </c>
      <c r="P24" s="19">
        <v>570</v>
      </c>
      <c r="Q24" s="19">
        <v>259</v>
      </c>
      <c r="R24" s="32">
        <v>308.53708832546482</v>
      </c>
      <c r="S24" s="19"/>
      <c r="T24" s="19">
        <v>66</v>
      </c>
      <c r="U24" s="19">
        <v>450</v>
      </c>
      <c r="V24" s="19"/>
      <c r="W24" s="19">
        <v>15</v>
      </c>
      <c r="X24" s="32">
        <f t="shared" si="8"/>
        <v>113.80932804332893</v>
      </c>
      <c r="Y24" s="32"/>
      <c r="Z24" s="16">
        <f t="shared" si="1"/>
        <v>1782.3464163687936</v>
      </c>
      <c r="AB24" s="25">
        <f t="shared" si="2"/>
        <v>-190.3464163687936</v>
      </c>
      <c r="AC24" s="66">
        <f t="shared" si="9"/>
        <v>-1.2571780700280915</v>
      </c>
      <c r="AD24" s="25">
        <f t="shared" si="3"/>
        <v>-820.19262945286744</v>
      </c>
      <c r="AF24" s="80" t="s">
        <v>54</v>
      </c>
      <c r="AG24" s="81" t="s">
        <v>55</v>
      </c>
      <c r="AH24" s="81" t="s">
        <v>56</v>
      </c>
      <c r="AI24" s="82"/>
    </row>
    <row r="25" spans="2:35" x14ac:dyDescent="0.15">
      <c r="B25" s="42">
        <f t="shared" si="4"/>
        <v>2026</v>
      </c>
      <c r="C25" s="18">
        <f t="shared" si="5"/>
        <v>49</v>
      </c>
      <c r="D25" s="18">
        <f t="shared" si="6"/>
        <v>47</v>
      </c>
      <c r="E25" s="39">
        <f t="shared" si="7"/>
        <v>16</v>
      </c>
      <c r="F25" s="18">
        <f t="shared" si="10"/>
        <v>13</v>
      </c>
      <c r="G25" s="33">
        <v>1448</v>
      </c>
      <c r="H25" s="34"/>
      <c r="I25" s="34"/>
      <c r="J25" s="34"/>
      <c r="K25" s="34"/>
      <c r="L25" s="34"/>
      <c r="M25" s="34">
        <v>200</v>
      </c>
      <c r="N25" s="35">
        <f t="shared" si="0"/>
        <v>1648</v>
      </c>
      <c r="P25" s="19">
        <v>575</v>
      </c>
      <c r="Q25" s="19">
        <v>259</v>
      </c>
      <c r="R25" s="32">
        <v>350.47468761615107</v>
      </c>
      <c r="S25" s="19"/>
      <c r="T25" s="19">
        <v>94</v>
      </c>
      <c r="U25" s="19">
        <v>465</v>
      </c>
      <c r="V25" s="19"/>
      <c r="W25" s="19">
        <v>15</v>
      </c>
      <c r="X25" s="32">
        <f t="shared" si="8"/>
        <v>114.94742132376223</v>
      </c>
      <c r="Y25" s="32"/>
      <c r="Z25" s="16">
        <f t="shared" si="1"/>
        <v>1873.4221089399134</v>
      </c>
      <c r="AB25" s="25">
        <f t="shared" si="2"/>
        <v>-225.42210893991341</v>
      </c>
      <c r="AC25" s="66">
        <f t="shared" si="9"/>
        <v>-1.6403852589057348</v>
      </c>
      <c r="AD25" s="25">
        <f t="shared" si="3"/>
        <v>-1047.2551236516865</v>
      </c>
      <c r="AF25" s="83"/>
      <c r="AG25" s="84" t="s">
        <v>57</v>
      </c>
      <c r="AH25" s="84" t="s">
        <v>58</v>
      </c>
      <c r="AI25" s="85"/>
    </row>
    <row r="26" spans="2:35" x14ac:dyDescent="0.15">
      <c r="B26" s="42">
        <f t="shared" si="4"/>
        <v>2027</v>
      </c>
      <c r="C26" s="18">
        <f t="shared" si="5"/>
        <v>50</v>
      </c>
      <c r="D26" s="18">
        <f t="shared" si="6"/>
        <v>48</v>
      </c>
      <c r="E26" s="39">
        <f t="shared" si="7"/>
        <v>17</v>
      </c>
      <c r="F26" s="18">
        <f t="shared" si="10"/>
        <v>14</v>
      </c>
      <c r="G26" s="33">
        <v>1506</v>
      </c>
      <c r="H26" s="34"/>
      <c r="I26" s="34"/>
      <c r="J26" s="34"/>
      <c r="K26" s="34"/>
      <c r="L26" s="34"/>
      <c r="M26" s="34">
        <v>200</v>
      </c>
      <c r="N26" s="35">
        <f t="shared" si="0"/>
        <v>1706</v>
      </c>
      <c r="P26" s="19">
        <v>581</v>
      </c>
      <c r="Q26" s="19">
        <v>259</v>
      </c>
      <c r="R26" s="32">
        <v>267.83553800385874</v>
      </c>
      <c r="S26" s="19"/>
      <c r="T26" s="19">
        <v>94</v>
      </c>
      <c r="U26" s="19">
        <v>490</v>
      </c>
      <c r="V26" s="19"/>
      <c r="W26" s="19">
        <v>15</v>
      </c>
      <c r="X26" s="32">
        <f t="shared" si="8"/>
        <v>116.09689553699985</v>
      </c>
      <c r="Y26" s="32"/>
      <c r="Z26" s="16">
        <f t="shared" si="1"/>
        <v>1822.9324335408587</v>
      </c>
      <c r="AB26" s="25">
        <f t="shared" si="2"/>
        <v>-116.93243354085871</v>
      </c>
      <c r="AC26" s="66">
        <f t="shared" si="9"/>
        <v>-2.094510247303373</v>
      </c>
      <c r="AD26" s="25">
        <f t="shared" si="3"/>
        <v>-1166.2820674398486</v>
      </c>
      <c r="AF26" s="83"/>
      <c r="AG26" s="84" t="s">
        <v>43</v>
      </c>
      <c r="AH26" s="86">
        <v>215900</v>
      </c>
      <c r="AI26" s="85" t="s">
        <v>44</v>
      </c>
    </row>
    <row r="27" spans="2:35" x14ac:dyDescent="0.15">
      <c r="B27" s="42">
        <f t="shared" si="4"/>
        <v>2028</v>
      </c>
      <c r="C27" s="18">
        <f t="shared" si="5"/>
        <v>51</v>
      </c>
      <c r="D27" s="18">
        <f t="shared" si="6"/>
        <v>49</v>
      </c>
      <c r="E27" s="39">
        <f t="shared" si="7"/>
        <v>18</v>
      </c>
      <c r="F27" s="18">
        <f t="shared" si="10"/>
        <v>15</v>
      </c>
      <c r="G27" s="33">
        <v>1536</v>
      </c>
      <c r="H27" s="34"/>
      <c r="I27" s="34"/>
      <c r="J27" s="34"/>
      <c r="K27" s="34"/>
      <c r="L27" s="34"/>
      <c r="M27" s="34">
        <v>200</v>
      </c>
      <c r="N27" s="35">
        <f t="shared" si="0"/>
        <v>1736</v>
      </c>
      <c r="P27" s="19">
        <v>587</v>
      </c>
      <c r="Q27" s="19">
        <v>259</v>
      </c>
      <c r="R27" s="32">
        <v>270.51389338389731</v>
      </c>
      <c r="S27" s="19"/>
      <c r="T27" s="19">
        <v>94</v>
      </c>
      <c r="U27" s="19">
        <v>507</v>
      </c>
      <c r="V27" s="19"/>
      <c r="W27" s="19">
        <v>15</v>
      </c>
      <c r="X27" s="32">
        <f t="shared" si="8"/>
        <v>117.25786449236985</v>
      </c>
      <c r="Y27" s="32"/>
      <c r="Z27" s="16">
        <f t="shared" si="1"/>
        <v>1849.7717578762672</v>
      </c>
      <c r="AB27" s="25">
        <f t="shared" si="2"/>
        <v>-113.7717578762672</v>
      </c>
      <c r="AC27" s="66">
        <f t="shared" si="9"/>
        <v>-2.3325641348796973</v>
      </c>
      <c r="AD27" s="25">
        <f t="shared" si="3"/>
        <v>-1282.3863894509955</v>
      </c>
      <c r="AF27" s="83"/>
      <c r="AG27" s="84" t="s">
        <v>45</v>
      </c>
      <c r="AH27" s="86">
        <v>709900</v>
      </c>
      <c r="AI27" s="85" t="s">
        <v>44</v>
      </c>
    </row>
    <row r="28" spans="2:35" x14ac:dyDescent="0.15">
      <c r="B28" s="42">
        <f t="shared" si="4"/>
        <v>2029</v>
      </c>
      <c r="C28" s="18">
        <f t="shared" si="5"/>
        <v>52</v>
      </c>
      <c r="D28" s="18">
        <f t="shared" si="6"/>
        <v>50</v>
      </c>
      <c r="E28" s="39">
        <f t="shared" si="7"/>
        <v>19</v>
      </c>
      <c r="F28" s="18">
        <f t="shared" si="10"/>
        <v>16</v>
      </c>
      <c r="G28" s="33">
        <v>1566</v>
      </c>
      <c r="H28" s="34"/>
      <c r="I28" s="34"/>
      <c r="J28" s="34"/>
      <c r="K28" s="34"/>
      <c r="L28" s="34"/>
      <c r="M28" s="34">
        <v>200</v>
      </c>
      <c r="N28" s="35">
        <f t="shared" si="0"/>
        <v>1766</v>
      </c>
      <c r="P28" s="19">
        <v>593</v>
      </c>
      <c r="Q28" s="19">
        <v>259</v>
      </c>
      <c r="R28" s="32">
        <v>473.72177254917426</v>
      </c>
      <c r="S28" s="19">
        <v>592</v>
      </c>
      <c r="T28" s="19">
        <v>94</v>
      </c>
      <c r="U28" s="19">
        <v>511</v>
      </c>
      <c r="V28" s="19"/>
      <c r="W28" s="19">
        <v>15</v>
      </c>
      <c r="X28" s="32">
        <f t="shared" si="8"/>
        <v>118.43044313729355</v>
      </c>
      <c r="Y28" s="32"/>
      <c r="Z28" s="16">
        <f t="shared" si="1"/>
        <v>2656.1522156864676</v>
      </c>
      <c r="AB28" s="25">
        <f t="shared" si="2"/>
        <v>-890.15221568646757</v>
      </c>
      <c r="AC28" s="66">
        <f t="shared" si="9"/>
        <v>-2.564772778901991</v>
      </c>
      <c r="AD28" s="25">
        <f t="shared" si="3"/>
        <v>-2175.1033779163649</v>
      </c>
      <c r="AF28" s="83"/>
      <c r="AG28" s="84"/>
      <c r="AH28" s="86"/>
      <c r="AI28" s="85"/>
    </row>
    <row r="29" spans="2:35" x14ac:dyDescent="0.15">
      <c r="B29" s="42">
        <f t="shared" si="4"/>
        <v>2030</v>
      </c>
      <c r="C29" s="18">
        <f t="shared" si="5"/>
        <v>53</v>
      </c>
      <c r="D29" s="18">
        <f t="shared" si="6"/>
        <v>51</v>
      </c>
      <c r="E29" s="39">
        <f t="shared" si="7"/>
        <v>20</v>
      </c>
      <c r="F29" s="18">
        <f t="shared" si="10"/>
        <v>17</v>
      </c>
      <c r="G29" s="33">
        <v>1598</v>
      </c>
      <c r="H29" s="34"/>
      <c r="I29" s="34"/>
      <c r="J29" s="34"/>
      <c r="K29" s="34"/>
      <c r="L29" s="34"/>
      <c r="M29" s="34">
        <v>200</v>
      </c>
      <c r="N29" s="35">
        <f t="shared" si="0"/>
        <v>1798</v>
      </c>
      <c r="P29" s="19">
        <v>599</v>
      </c>
      <c r="Q29" s="19">
        <v>259</v>
      </c>
      <c r="R29" s="32">
        <v>352.60035288291516</v>
      </c>
      <c r="S29" s="19"/>
      <c r="T29" s="19">
        <v>94</v>
      </c>
      <c r="U29" s="19">
        <v>523</v>
      </c>
      <c r="V29" s="19"/>
      <c r="W29" s="19">
        <v>15</v>
      </c>
      <c r="X29" s="32">
        <f t="shared" si="8"/>
        <v>119.61474756866649</v>
      </c>
      <c r="Y29" s="32"/>
      <c r="Z29" s="16">
        <f t="shared" si="1"/>
        <v>1962.2151004515815</v>
      </c>
      <c r="AB29" s="25">
        <f t="shared" si="2"/>
        <v>-164.21510045158152</v>
      </c>
      <c r="AC29" s="66">
        <f t="shared" si="9"/>
        <v>-4.3502067558327298</v>
      </c>
      <c r="AD29" s="25">
        <f t="shared" si="3"/>
        <v>-2343.6686851237791</v>
      </c>
      <c r="AF29" s="83"/>
      <c r="AG29" s="84"/>
      <c r="AH29" s="86"/>
      <c r="AI29" s="85"/>
    </row>
    <row r="30" spans="2:35" x14ac:dyDescent="0.15">
      <c r="B30" s="42">
        <f t="shared" si="4"/>
        <v>2031</v>
      </c>
      <c r="C30" s="18">
        <f t="shared" si="5"/>
        <v>54</v>
      </c>
      <c r="D30" s="18">
        <f t="shared" si="6"/>
        <v>52</v>
      </c>
      <c r="E30" s="39">
        <f t="shared" si="7"/>
        <v>21</v>
      </c>
      <c r="F30" s="18">
        <f t="shared" si="10"/>
        <v>18</v>
      </c>
      <c r="G30" s="33">
        <v>1630</v>
      </c>
      <c r="H30" s="34"/>
      <c r="I30" s="34"/>
      <c r="J30" s="34"/>
      <c r="K30" s="34"/>
      <c r="L30" s="34"/>
      <c r="M30" s="34">
        <v>200</v>
      </c>
      <c r="N30" s="35">
        <f t="shared" si="0"/>
        <v>1830</v>
      </c>
      <c r="P30" s="19">
        <v>605</v>
      </c>
      <c r="Q30" s="19">
        <v>259</v>
      </c>
      <c r="R30" s="32">
        <v>356.12635641174433</v>
      </c>
      <c r="S30" s="19"/>
      <c r="T30" s="19">
        <v>94</v>
      </c>
      <c r="U30" s="19">
        <v>539</v>
      </c>
      <c r="V30" s="19"/>
      <c r="W30" s="19">
        <v>15</v>
      </c>
      <c r="X30" s="32">
        <f t="shared" si="8"/>
        <v>120.81089504435315</v>
      </c>
      <c r="Y30" s="32"/>
      <c r="Z30" s="16">
        <f t="shared" si="1"/>
        <v>1988.9372514560976</v>
      </c>
      <c r="AB30" s="25">
        <f t="shared" si="2"/>
        <v>-158.93725145609756</v>
      </c>
      <c r="AC30" s="66">
        <f t="shared" si="9"/>
        <v>-4.6873373702475583</v>
      </c>
      <c r="AD30" s="25">
        <f t="shared" si="3"/>
        <v>-2507.2932739501239</v>
      </c>
      <c r="AF30" s="83" t="s">
        <v>59</v>
      </c>
      <c r="AG30" s="84" t="s">
        <v>60</v>
      </c>
      <c r="AH30" s="86">
        <v>4940000</v>
      </c>
      <c r="AI30" s="85" t="s">
        <v>44</v>
      </c>
    </row>
    <row r="31" spans="2:35" x14ac:dyDescent="0.15">
      <c r="B31" s="42">
        <f t="shared" si="4"/>
        <v>2032</v>
      </c>
      <c r="C31" s="18">
        <f t="shared" si="5"/>
        <v>55</v>
      </c>
      <c r="D31" s="18">
        <f t="shared" si="6"/>
        <v>53</v>
      </c>
      <c r="E31" s="39">
        <f t="shared" si="7"/>
        <v>22</v>
      </c>
      <c r="F31" s="18">
        <f t="shared" si="10"/>
        <v>19</v>
      </c>
      <c r="G31" s="33">
        <v>1662</v>
      </c>
      <c r="H31" s="34"/>
      <c r="I31" s="34"/>
      <c r="J31" s="34"/>
      <c r="K31" s="34"/>
      <c r="L31" s="34"/>
      <c r="M31" s="34">
        <v>200</v>
      </c>
      <c r="N31" s="35">
        <f t="shared" si="0"/>
        <v>1862</v>
      </c>
      <c r="P31" s="19">
        <v>611</v>
      </c>
      <c r="Q31" s="19">
        <v>259</v>
      </c>
      <c r="R31" s="32">
        <v>531.24633959254572</v>
      </c>
      <c r="S31" s="19"/>
      <c r="T31" s="19">
        <v>94</v>
      </c>
      <c r="U31" s="19">
        <v>552</v>
      </c>
      <c r="V31" s="19"/>
      <c r="W31" s="19">
        <v>15</v>
      </c>
      <c r="X31" s="32">
        <f t="shared" si="8"/>
        <v>122.01900399479668</v>
      </c>
      <c r="Y31" s="32"/>
      <c r="Z31" s="16">
        <f t="shared" si="1"/>
        <v>2184.2653435873422</v>
      </c>
      <c r="AB31" s="25">
        <f t="shared" si="2"/>
        <v>-322.26534358734216</v>
      </c>
      <c r="AC31" s="66">
        <f t="shared" si="9"/>
        <v>-5.0145865479002483</v>
      </c>
      <c r="AD31" s="25">
        <f t="shared" si="3"/>
        <v>-2834.5732040853663</v>
      </c>
      <c r="AF31" s="83"/>
      <c r="AG31" s="84"/>
      <c r="AH31" s="86"/>
      <c r="AI31" s="85"/>
    </row>
    <row r="32" spans="2:35" x14ac:dyDescent="0.15">
      <c r="B32" s="42">
        <f t="shared" si="4"/>
        <v>2033</v>
      </c>
      <c r="C32" s="18">
        <f t="shared" si="5"/>
        <v>56</v>
      </c>
      <c r="D32" s="18">
        <f t="shared" si="6"/>
        <v>54</v>
      </c>
      <c r="E32" s="39">
        <f t="shared" si="7"/>
        <v>23</v>
      </c>
      <c r="F32" s="18">
        <f t="shared" si="10"/>
        <v>20</v>
      </c>
      <c r="G32" s="33">
        <v>1662</v>
      </c>
      <c r="H32" s="34"/>
      <c r="I32" s="34"/>
      <c r="J32" s="34"/>
      <c r="K32" s="34"/>
      <c r="L32" s="34"/>
      <c r="M32" s="34"/>
      <c r="N32" s="35">
        <f t="shared" si="0"/>
        <v>1662</v>
      </c>
      <c r="P32" s="19">
        <v>617</v>
      </c>
      <c r="Q32" s="19">
        <v>259</v>
      </c>
      <c r="R32" s="32">
        <v>452.48502481796857</v>
      </c>
      <c r="S32" s="19"/>
      <c r="T32" s="19">
        <v>94</v>
      </c>
      <c r="U32" s="19">
        <v>497</v>
      </c>
      <c r="V32" s="19"/>
      <c r="W32" s="19">
        <v>15</v>
      </c>
      <c r="X32" s="32">
        <f t="shared" si="8"/>
        <v>123.23919403474464</v>
      </c>
      <c r="Y32" s="32"/>
      <c r="Z32" s="16">
        <f t="shared" si="1"/>
        <v>2057.7242188527134</v>
      </c>
      <c r="AB32" s="25">
        <f t="shared" si="2"/>
        <v>-395.72421885271342</v>
      </c>
      <c r="AC32" s="66">
        <f t="shared" si="9"/>
        <v>-5.6691464081707332</v>
      </c>
      <c r="AD32" s="25">
        <f t="shared" si="3"/>
        <v>-3235.9665693462507</v>
      </c>
      <c r="AF32" s="83"/>
      <c r="AG32" s="84"/>
      <c r="AH32" s="86"/>
      <c r="AI32" s="85"/>
    </row>
    <row r="33" spans="2:35" x14ac:dyDescent="0.15">
      <c r="B33" s="42">
        <f t="shared" si="4"/>
        <v>2034</v>
      </c>
      <c r="C33" s="18">
        <f t="shared" si="5"/>
        <v>57</v>
      </c>
      <c r="D33" s="18">
        <f t="shared" si="6"/>
        <v>55</v>
      </c>
      <c r="E33" s="39">
        <f t="shared" si="7"/>
        <v>24</v>
      </c>
      <c r="F33" s="18">
        <f t="shared" si="10"/>
        <v>21</v>
      </c>
      <c r="G33" s="33">
        <v>1662</v>
      </c>
      <c r="H33" s="34"/>
      <c r="I33" s="34"/>
      <c r="J33" s="34"/>
      <c r="K33" s="34"/>
      <c r="L33" s="34"/>
      <c r="M33" s="34"/>
      <c r="N33" s="35">
        <f t="shared" si="0"/>
        <v>1662</v>
      </c>
      <c r="P33" s="19">
        <v>623</v>
      </c>
      <c r="Q33" s="19">
        <v>259</v>
      </c>
      <c r="R33" s="32">
        <v>457.00987506614825</v>
      </c>
      <c r="S33" s="19"/>
      <c r="T33" s="19">
        <v>94</v>
      </c>
      <c r="U33" s="19">
        <v>479</v>
      </c>
      <c r="V33" s="19"/>
      <c r="W33" s="19">
        <v>15</v>
      </c>
      <c r="X33" s="32">
        <f t="shared" si="8"/>
        <v>124.47158597509208</v>
      </c>
      <c r="Y33" s="32"/>
      <c r="Z33" s="16">
        <f t="shared" si="1"/>
        <v>2051.4814610412404</v>
      </c>
      <c r="AB33" s="25">
        <f t="shared" si="2"/>
        <v>-389.48146104124044</v>
      </c>
      <c r="AC33" s="66">
        <f t="shared" si="9"/>
        <v>-6.4719331386925019</v>
      </c>
      <c r="AD33" s="25">
        <f t="shared" si="3"/>
        <v>-3631.9199635261834</v>
      </c>
      <c r="AF33" s="87" t="s">
        <v>61</v>
      </c>
      <c r="AG33" s="88" t="s">
        <v>62</v>
      </c>
      <c r="AH33" s="89">
        <v>800000</v>
      </c>
      <c r="AI33" s="90" t="s">
        <v>44</v>
      </c>
    </row>
    <row r="34" spans="2:35" x14ac:dyDescent="0.15">
      <c r="B34" s="42">
        <f t="shared" si="4"/>
        <v>2035</v>
      </c>
      <c r="C34" s="18">
        <f t="shared" si="5"/>
        <v>58</v>
      </c>
      <c r="D34" s="18">
        <f t="shared" si="6"/>
        <v>56</v>
      </c>
      <c r="E34" s="39">
        <f t="shared" si="7"/>
        <v>25</v>
      </c>
      <c r="F34" s="18">
        <f t="shared" si="10"/>
        <v>22</v>
      </c>
      <c r="G34" s="33">
        <v>1662</v>
      </c>
      <c r="H34" s="34"/>
      <c r="I34" s="34"/>
      <c r="J34" s="34"/>
      <c r="K34" s="34"/>
      <c r="L34" s="34"/>
      <c r="M34" s="34"/>
      <c r="N34" s="35">
        <f t="shared" si="0"/>
        <v>1662</v>
      </c>
      <c r="P34" s="19">
        <v>629</v>
      </c>
      <c r="Q34" s="19">
        <v>259</v>
      </c>
      <c r="R34" s="32">
        <v>230.78998690840487</v>
      </c>
      <c r="S34" s="19"/>
      <c r="T34" s="19">
        <v>94</v>
      </c>
      <c r="U34" s="19">
        <v>491</v>
      </c>
      <c r="V34" s="19"/>
      <c r="W34" s="19">
        <v>15</v>
      </c>
      <c r="X34" s="32">
        <f t="shared" si="8"/>
        <v>125.71630183484301</v>
      </c>
      <c r="Y34" s="32"/>
      <c r="Z34" s="16">
        <f t="shared" si="1"/>
        <v>1844.506288743248</v>
      </c>
      <c r="AB34" s="25">
        <f t="shared" si="2"/>
        <v>-182.50628874324798</v>
      </c>
      <c r="AC34" s="66">
        <f t="shared" si="9"/>
        <v>-7.2638399270523673</v>
      </c>
      <c r="AD34" s="25">
        <f t="shared" si="3"/>
        <v>-3821.6900921964834</v>
      </c>
      <c r="AF34" s="91"/>
      <c r="AG34" s="91"/>
      <c r="AH34" s="92"/>
      <c r="AI34" s="91"/>
    </row>
    <row r="35" spans="2:35" ht="17.25" x14ac:dyDescent="0.15">
      <c r="B35" s="42">
        <f t="shared" si="4"/>
        <v>2036</v>
      </c>
      <c r="C35" s="18">
        <f t="shared" si="5"/>
        <v>59</v>
      </c>
      <c r="D35" s="18">
        <f t="shared" si="6"/>
        <v>57</v>
      </c>
      <c r="E35" s="39">
        <f t="shared" si="7"/>
        <v>26</v>
      </c>
      <c r="F35" s="18">
        <f t="shared" si="10"/>
        <v>23</v>
      </c>
      <c r="G35" s="33">
        <v>1662</v>
      </c>
      <c r="H35" s="34"/>
      <c r="I35" s="34"/>
      <c r="J35" s="34"/>
      <c r="K35" s="34"/>
      <c r="L35" s="34"/>
      <c r="M35" s="34"/>
      <c r="N35" s="35">
        <f t="shared" si="0"/>
        <v>1662</v>
      </c>
      <c r="P35" s="19">
        <v>636</v>
      </c>
      <c r="Q35" s="19">
        <v>259</v>
      </c>
      <c r="R35" s="32">
        <v>233.09788677748892</v>
      </c>
      <c r="S35" s="19">
        <v>635</v>
      </c>
      <c r="T35" s="19">
        <v>161</v>
      </c>
      <c r="U35" s="19">
        <v>503</v>
      </c>
      <c r="V35" s="19"/>
      <c r="W35" s="19">
        <v>15</v>
      </c>
      <c r="X35" s="32">
        <f t="shared" si="8"/>
        <v>126.97346485319144</v>
      </c>
      <c r="Y35" s="32"/>
      <c r="Z35" s="16">
        <f t="shared" si="1"/>
        <v>2569.0713516306805</v>
      </c>
      <c r="AB35" s="25">
        <f t="shared" si="2"/>
        <v>-907.07135163068051</v>
      </c>
      <c r="AC35" s="66">
        <f t="shared" si="9"/>
        <v>-7.6433801843929672</v>
      </c>
      <c r="AD35" s="25">
        <f t="shared" si="3"/>
        <v>-4736.4048240115571</v>
      </c>
      <c r="AF35" s="93" t="s">
        <v>63</v>
      </c>
      <c r="AG35" s="93"/>
      <c r="AH35" s="94"/>
      <c r="AI35" s="93"/>
    </row>
    <row r="36" spans="2:35" ht="17.25" x14ac:dyDescent="0.15">
      <c r="B36" s="42">
        <f t="shared" si="4"/>
        <v>2037</v>
      </c>
      <c r="C36" s="18">
        <f t="shared" si="5"/>
        <v>60</v>
      </c>
      <c r="D36" s="18">
        <f t="shared" si="6"/>
        <v>58</v>
      </c>
      <c r="E36" s="39">
        <f t="shared" si="7"/>
        <v>27</v>
      </c>
      <c r="F36" s="18">
        <f t="shared" si="10"/>
        <v>24</v>
      </c>
      <c r="G36" s="33">
        <v>1000</v>
      </c>
      <c r="H36" s="34"/>
      <c r="I36" s="34"/>
      <c r="J36" s="34"/>
      <c r="K36" s="34"/>
      <c r="L36" s="34"/>
      <c r="M36" s="34"/>
      <c r="N36" s="35">
        <f t="shared" si="0"/>
        <v>1000</v>
      </c>
      <c r="P36" s="19">
        <v>642</v>
      </c>
      <c r="Q36" s="19">
        <v>259</v>
      </c>
      <c r="R36" s="32">
        <v>235.42886564526381</v>
      </c>
      <c r="S36" s="19"/>
      <c r="T36" s="19">
        <v>161</v>
      </c>
      <c r="U36" s="19">
        <v>298</v>
      </c>
      <c r="V36" s="19"/>
      <c r="W36" s="19">
        <v>15</v>
      </c>
      <c r="X36" s="19"/>
      <c r="Y36" s="19"/>
      <c r="Z36" s="16">
        <f t="shared" si="1"/>
        <v>1610.4288656452638</v>
      </c>
      <c r="AB36" s="25">
        <f t="shared" si="2"/>
        <v>-610.42886564526384</v>
      </c>
      <c r="AC36" s="66">
        <f t="shared" si="9"/>
        <v>-9.4728096480231141</v>
      </c>
      <c r="AD36" s="25">
        <f t="shared" si="3"/>
        <v>-5356.3064993048438</v>
      </c>
      <c r="AF36" s="95"/>
      <c r="AG36" s="95"/>
      <c r="AH36" s="96"/>
      <c r="AI36" s="95"/>
    </row>
    <row r="37" spans="2:35" x14ac:dyDescent="0.15">
      <c r="B37" s="42">
        <f t="shared" si="4"/>
        <v>2038</v>
      </c>
      <c r="C37" s="18">
        <f t="shared" si="5"/>
        <v>61</v>
      </c>
      <c r="D37" s="18">
        <f t="shared" si="6"/>
        <v>59</v>
      </c>
      <c r="E37" s="39">
        <f t="shared" si="7"/>
        <v>28</v>
      </c>
      <c r="F37" s="18">
        <f t="shared" si="10"/>
        <v>25</v>
      </c>
      <c r="G37" s="33">
        <v>1000</v>
      </c>
      <c r="H37" s="34"/>
      <c r="I37" s="34"/>
      <c r="J37" s="34"/>
      <c r="K37" s="34"/>
      <c r="L37" s="34"/>
      <c r="M37" s="34"/>
      <c r="N37" s="35">
        <f t="shared" si="0"/>
        <v>1000</v>
      </c>
      <c r="P37" s="19">
        <v>519</v>
      </c>
      <c r="Q37" s="19">
        <v>259</v>
      </c>
      <c r="R37" s="32"/>
      <c r="S37" s="19"/>
      <c r="T37" s="19">
        <v>161</v>
      </c>
      <c r="U37" s="19">
        <v>248</v>
      </c>
      <c r="V37" s="19"/>
      <c r="W37" s="19">
        <v>15</v>
      </c>
      <c r="X37" s="19"/>
      <c r="Y37" s="19"/>
      <c r="Z37" s="16">
        <f t="shared" si="1"/>
        <v>1202</v>
      </c>
      <c r="AB37" s="25">
        <f t="shared" si="2"/>
        <v>-202</v>
      </c>
      <c r="AC37" s="66">
        <f t="shared" si="9"/>
        <v>-10.712612998609687</v>
      </c>
      <c r="AD37" s="25">
        <f t="shared" si="3"/>
        <v>-5569.0191123034538</v>
      </c>
      <c r="AF37" s="80" t="s">
        <v>64</v>
      </c>
      <c r="AG37" s="81" t="s">
        <v>65</v>
      </c>
      <c r="AH37" s="97" t="s">
        <v>66</v>
      </c>
      <c r="AI37" s="82" t="s">
        <v>67</v>
      </c>
    </row>
    <row r="38" spans="2:35" x14ac:dyDescent="0.15">
      <c r="B38" s="42">
        <f t="shared" si="4"/>
        <v>2039</v>
      </c>
      <c r="C38" s="18">
        <f t="shared" si="5"/>
        <v>62</v>
      </c>
      <c r="D38" s="18">
        <f t="shared" si="6"/>
        <v>60</v>
      </c>
      <c r="E38" s="39">
        <f t="shared" si="7"/>
        <v>29</v>
      </c>
      <c r="F38" s="18">
        <f t="shared" si="10"/>
        <v>26</v>
      </c>
      <c r="G38" s="33">
        <v>1000</v>
      </c>
      <c r="H38" s="34"/>
      <c r="I38" s="34"/>
      <c r="J38" s="34"/>
      <c r="K38" s="34"/>
      <c r="L38" s="34"/>
      <c r="M38" s="34"/>
      <c r="N38" s="35">
        <f t="shared" si="0"/>
        <v>1000</v>
      </c>
      <c r="P38" s="19">
        <v>514</v>
      </c>
      <c r="Q38" s="19">
        <v>259</v>
      </c>
      <c r="R38" s="32"/>
      <c r="S38" s="19"/>
      <c r="T38" s="19">
        <v>161</v>
      </c>
      <c r="U38" s="19">
        <v>251</v>
      </c>
      <c r="V38" s="19"/>
      <c r="W38" s="19">
        <v>15</v>
      </c>
      <c r="X38" s="19"/>
      <c r="Y38" s="19"/>
      <c r="Z38" s="16">
        <f t="shared" si="1"/>
        <v>1200</v>
      </c>
      <c r="AB38" s="25">
        <f t="shared" si="2"/>
        <v>-200</v>
      </c>
      <c r="AC38" s="66">
        <f t="shared" si="9"/>
        <v>-11.138038224606907</v>
      </c>
      <c r="AD38" s="25">
        <f t="shared" si="3"/>
        <v>-5780.1571505280608</v>
      </c>
      <c r="AF38" s="83"/>
      <c r="AG38" s="84" t="s">
        <v>68</v>
      </c>
      <c r="AH38" s="86" t="s">
        <v>93</v>
      </c>
      <c r="AI38" s="85" t="s">
        <v>67</v>
      </c>
    </row>
    <row r="39" spans="2:35" x14ac:dyDescent="0.15">
      <c r="B39" s="42">
        <f t="shared" si="4"/>
        <v>2040</v>
      </c>
      <c r="C39" s="18">
        <f t="shared" si="5"/>
        <v>63</v>
      </c>
      <c r="D39" s="18">
        <f t="shared" si="6"/>
        <v>61</v>
      </c>
      <c r="E39" s="39">
        <f t="shared" si="7"/>
        <v>30</v>
      </c>
      <c r="F39" s="18">
        <f t="shared" si="10"/>
        <v>27</v>
      </c>
      <c r="G39" s="33">
        <v>1000</v>
      </c>
      <c r="H39" s="34"/>
      <c r="I39" s="34"/>
      <c r="J39" s="34"/>
      <c r="K39" s="34"/>
      <c r="L39" s="34"/>
      <c r="M39" s="34"/>
      <c r="N39" s="35">
        <f t="shared" si="0"/>
        <v>1000</v>
      </c>
      <c r="P39" s="19">
        <v>529</v>
      </c>
      <c r="Q39" s="19">
        <v>259</v>
      </c>
      <c r="R39" s="32">
        <v>239</v>
      </c>
      <c r="S39" s="19"/>
      <c r="T39" s="19">
        <v>161</v>
      </c>
      <c r="U39" s="19">
        <v>251</v>
      </c>
      <c r="V39" s="19"/>
      <c r="W39" s="19">
        <v>15</v>
      </c>
      <c r="X39" s="19"/>
      <c r="Y39" s="19"/>
      <c r="Z39" s="16">
        <f t="shared" si="1"/>
        <v>1454</v>
      </c>
      <c r="AB39" s="25">
        <f t="shared" si="2"/>
        <v>-454</v>
      </c>
      <c r="AC39" s="66">
        <f t="shared" si="9"/>
        <v>-11.560314301056122</v>
      </c>
      <c r="AD39" s="25">
        <f t="shared" si="3"/>
        <v>-6245.7174648291166</v>
      </c>
      <c r="AF39" s="83"/>
      <c r="AG39" s="84" t="s">
        <v>69</v>
      </c>
      <c r="AH39" s="86" t="s">
        <v>70</v>
      </c>
      <c r="AI39" s="85" t="s">
        <v>67</v>
      </c>
    </row>
    <row r="40" spans="2:35" x14ac:dyDescent="0.15">
      <c r="B40" s="42">
        <f t="shared" si="4"/>
        <v>2041</v>
      </c>
      <c r="C40" s="18">
        <f t="shared" si="5"/>
        <v>64</v>
      </c>
      <c r="D40" s="18">
        <f t="shared" si="6"/>
        <v>62</v>
      </c>
      <c r="E40" s="39">
        <f t="shared" si="7"/>
        <v>31</v>
      </c>
      <c r="F40" s="18">
        <f t="shared" si="10"/>
        <v>28</v>
      </c>
      <c r="G40" s="33">
        <v>1000</v>
      </c>
      <c r="H40" s="34"/>
      <c r="I40" s="34"/>
      <c r="J40" s="34"/>
      <c r="K40" s="34"/>
      <c r="L40" s="34"/>
      <c r="M40" s="34"/>
      <c r="N40" s="35">
        <f t="shared" si="0"/>
        <v>1000</v>
      </c>
      <c r="P40" s="19">
        <v>535</v>
      </c>
      <c r="Q40" s="19">
        <v>259</v>
      </c>
      <c r="R40" s="32"/>
      <c r="S40" s="19"/>
      <c r="T40" s="19">
        <v>161</v>
      </c>
      <c r="U40" s="19">
        <v>251</v>
      </c>
      <c r="V40" s="19"/>
      <c r="W40" s="19">
        <v>15</v>
      </c>
      <c r="X40" s="19"/>
      <c r="Y40" s="19"/>
      <c r="Z40" s="16">
        <f t="shared" si="1"/>
        <v>1221</v>
      </c>
      <c r="AB40" s="25">
        <f t="shared" si="2"/>
        <v>-221</v>
      </c>
      <c r="AC40" s="66">
        <f t="shared" si="9"/>
        <v>-12.491434929658233</v>
      </c>
      <c r="AD40" s="25">
        <f t="shared" si="3"/>
        <v>-6479.2088997587753</v>
      </c>
      <c r="AF40" s="83"/>
      <c r="AG40" s="84" t="s">
        <v>71</v>
      </c>
      <c r="AH40" s="86" t="s">
        <v>72</v>
      </c>
      <c r="AI40" s="85" t="s">
        <v>67</v>
      </c>
    </row>
    <row r="41" spans="2:35" x14ac:dyDescent="0.15">
      <c r="B41" s="42">
        <f t="shared" si="4"/>
        <v>2042</v>
      </c>
      <c r="C41" s="18">
        <f t="shared" si="5"/>
        <v>65</v>
      </c>
      <c r="D41" s="18">
        <f t="shared" si="6"/>
        <v>63</v>
      </c>
      <c r="E41" s="39">
        <f t="shared" si="7"/>
        <v>32</v>
      </c>
      <c r="F41" s="18">
        <f t="shared" si="10"/>
        <v>29</v>
      </c>
      <c r="G41" s="33"/>
      <c r="H41" s="34"/>
      <c r="I41" s="34">
        <v>382</v>
      </c>
      <c r="J41" s="34"/>
      <c r="K41" s="34"/>
      <c r="L41" s="34"/>
      <c r="M41" s="34"/>
      <c r="N41" s="35">
        <f t="shared" si="0"/>
        <v>382</v>
      </c>
      <c r="P41" s="19">
        <v>432</v>
      </c>
      <c r="Q41" s="19">
        <v>259</v>
      </c>
      <c r="R41" s="32"/>
      <c r="S41" s="19"/>
      <c r="T41" s="19">
        <v>161</v>
      </c>
      <c r="U41" s="19">
        <v>142</v>
      </c>
      <c r="V41" s="19"/>
      <c r="W41" s="19">
        <v>15</v>
      </c>
      <c r="X41" s="19"/>
      <c r="Y41" s="19"/>
      <c r="Z41" s="16">
        <f t="shared" si="1"/>
        <v>1009</v>
      </c>
      <c r="AB41" s="25">
        <f t="shared" si="2"/>
        <v>-627</v>
      </c>
      <c r="AC41" s="66">
        <f t="shared" si="9"/>
        <v>-12.958417799517552</v>
      </c>
      <c r="AD41" s="25">
        <f t="shared" si="3"/>
        <v>-7119.1673175582928</v>
      </c>
      <c r="AF41" s="83" t="s">
        <v>73</v>
      </c>
      <c r="AG41" s="84" t="s">
        <v>74</v>
      </c>
      <c r="AH41" s="86" t="s">
        <v>75</v>
      </c>
      <c r="AI41" s="85" t="s">
        <v>67</v>
      </c>
    </row>
    <row r="42" spans="2:35" x14ac:dyDescent="0.15">
      <c r="B42" s="42">
        <f t="shared" si="4"/>
        <v>2043</v>
      </c>
      <c r="C42" s="18">
        <f t="shared" si="5"/>
        <v>66</v>
      </c>
      <c r="D42" s="18">
        <f t="shared" si="6"/>
        <v>64</v>
      </c>
      <c r="E42" s="39">
        <f t="shared" si="7"/>
        <v>33</v>
      </c>
      <c r="F42" s="18">
        <f t="shared" si="10"/>
        <v>30</v>
      </c>
      <c r="G42" s="33"/>
      <c r="H42" s="34"/>
      <c r="I42" s="34">
        <v>386</v>
      </c>
      <c r="J42" s="34"/>
      <c r="K42" s="34"/>
      <c r="L42" s="34"/>
      <c r="M42" s="34"/>
      <c r="N42" s="35">
        <f t="shared" si="0"/>
        <v>386</v>
      </c>
      <c r="P42" s="19">
        <v>436</v>
      </c>
      <c r="Q42" s="19">
        <v>259</v>
      </c>
      <c r="R42" s="32">
        <v>246</v>
      </c>
      <c r="S42" s="19">
        <v>681</v>
      </c>
      <c r="T42" s="19">
        <v>32</v>
      </c>
      <c r="U42" s="19">
        <v>60</v>
      </c>
      <c r="V42" s="19"/>
      <c r="W42" s="19">
        <v>15</v>
      </c>
      <c r="X42" s="19"/>
      <c r="Y42" s="19"/>
      <c r="Z42" s="16">
        <f t="shared" si="1"/>
        <v>1729</v>
      </c>
      <c r="AB42" s="25">
        <f t="shared" si="2"/>
        <v>-1343</v>
      </c>
      <c r="AC42" s="66">
        <f t="shared" si="9"/>
        <v>-14.238334635116585</v>
      </c>
      <c r="AD42" s="25">
        <f t="shared" si="3"/>
        <v>-8476.405652193409</v>
      </c>
      <c r="AF42" s="83"/>
      <c r="AG42" s="84" t="s">
        <v>76</v>
      </c>
      <c r="AH42" s="86" t="s">
        <v>94</v>
      </c>
      <c r="AI42" s="85" t="s">
        <v>67</v>
      </c>
    </row>
    <row r="43" spans="2:35" x14ac:dyDescent="0.15">
      <c r="B43" s="42">
        <f t="shared" si="4"/>
        <v>2044</v>
      </c>
      <c r="C43" s="18">
        <f t="shared" si="5"/>
        <v>67</v>
      </c>
      <c r="D43" s="18">
        <f t="shared" si="6"/>
        <v>65</v>
      </c>
      <c r="E43" s="39">
        <f t="shared" si="7"/>
        <v>34</v>
      </c>
      <c r="F43" s="18">
        <f t="shared" si="10"/>
        <v>31</v>
      </c>
      <c r="G43" s="33"/>
      <c r="H43" s="34"/>
      <c r="I43" s="34">
        <v>341</v>
      </c>
      <c r="J43" s="34">
        <v>130</v>
      </c>
      <c r="K43" s="34"/>
      <c r="L43" s="34"/>
      <c r="M43" s="34"/>
      <c r="N43" s="35">
        <f t="shared" si="0"/>
        <v>471</v>
      </c>
      <c r="P43" s="19">
        <v>441</v>
      </c>
      <c r="Q43" s="19">
        <v>259</v>
      </c>
      <c r="R43" s="19"/>
      <c r="S43" s="19"/>
      <c r="T43" s="19">
        <v>32</v>
      </c>
      <c r="U43" s="19">
        <v>62</v>
      </c>
      <c r="V43" s="19"/>
      <c r="W43" s="19">
        <v>15</v>
      </c>
      <c r="X43" s="19"/>
      <c r="Y43" s="19"/>
      <c r="Z43" s="16">
        <f t="shared" si="1"/>
        <v>809</v>
      </c>
      <c r="AB43" s="25">
        <f t="shared" si="2"/>
        <v>-338</v>
      </c>
      <c r="AC43" s="66">
        <f t="shared" si="9"/>
        <v>-16.952811304386817</v>
      </c>
      <c r="AD43" s="25">
        <f t="shared" si="3"/>
        <v>-8831.358463497796</v>
      </c>
      <c r="AF43" s="83" t="s">
        <v>77</v>
      </c>
      <c r="AG43" s="84" t="s">
        <v>78</v>
      </c>
      <c r="AH43" s="86" t="s">
        <v>96</v>
      </c>
      <c r="AI43" s="85" t="s">
        <v>79</v>
      </c>
    </row>
    <row r="44" spans="2:35" x14ac:dyDescent="0.15">
      <c r="B44" s="42">
        <f t="shared" si="4"/>
        <v>2045</v>
      </c>
      <c r="C44" s="18">
        <f t="shared" si="5"/>
        <v>68</v>
      </c>
      <c r="D44" s="18">
        <f t="shared" si="6"/>
        <v>66</v>
      </c>
      <c r="E44" s="39">
        <f t="shared" si="7"/>
        <v>35</v>
      </c>
      <c r="F44" s="18">
        <f t="shared" si="10"/>
        <v>32</v>
      </c>
      <c r="G44" s="33"/>
      <c r="H44" s="34"/>
      <c r="I44" s="34">
        <v>344</v>
      </c>
      <c r="J44" s="34">
        <v>131</v>
      </c>
      <c r="K44" s="34"/>
      <c r="L44" s="34"/>
      <c r="M44" s="34"/>
      <c r="N44" s="35">
        <f t="shared" si="0"/>
        <v>475</v>
      </c>
      <c r="P44" s="19">
        <v>445</v>
      </c>
      <c r="Q44" s="19">
        <v>114</v>
      </c>
      <c r="R44" s="19"/>
      <c r="S44" s="19"/>
      <c r="T44" s="19">
        <v>32</v>
      </c>
      <c r="U44" s="19">
        <v>56</v>
      </c>
      <c r="V44" s="19"/>
      <c r="W44" s="19">
        <v>15</v>
      </c>
      <c r="X44" s="19"/>
      <c r="Y44" s="19"/>
      <c r="Z44" s="16">
        <f t="shared" si="1"/>
        <v>662</v>
      </c>
      <c r="AB44" s="25">
        <f t="shared" si="2"/>
        <v>-187</v>
      </c>
      <c r="AC44" s="66">
        <f t="shared" si="9"/>
        <v>-17.662716926995593</v>
      </c>
      <c r="AD44" s="25">
        <f t="shared" ref="AD44:AD66" si="11">AD43+AC44+AB44</f>
        <v>-9036.021180424792</v>
      </c>
      <c r="AF44" s="83" t="s">
        <v>80</v>
      </c>
      <c r="AG44" s="84" t="s">
        <v>81</v>
      </c>
      <c r="AH44" s="86" t="s">
        <v>82</v>
      </c>
      <c r="AI44" s="85"/>
    </row>
    <row r="45" spans="2:35" x14ac:dyDescent="0.15">
      <c r="B45" s="42">
        <f t="shared" si="4"/>
        <v>2046</v>
      </c>
      <c r="C45" s="18">
        <f t="shared" si="5"/>
        <v>69</v>
      </c>
      <c r="D45" s="18">
        <f t="shared" si="6"/>
        <v>67</v>
      </c>
      <c r="E45" s="39">
        <f t="shared" si="7"/>
        <v>36</v>
      </c>
      <c r="F45" s="18">
        <f t="shared" si="10"/>
        <v>33</v>
      </c>
      <c r="G45" s="33"/>
      <c r="H45" s="34"/>
      <c r="I45" s="34">
        <v>348</v>
      </c>
      <c r="J45" s="34">
        <v>133</v>
      </c>
      <c r="K45" s="34"/>
      <c r="L45" s="34"/>
      <c r="M45" s="34"/>
      <c r="N45" s="35">
        <f t="shared" si="0"/>
        <v>481</v>
      </c>
      <c r="P45" s="19">
        <v>449</v>
      </c>
      <c r="Q45" s="19">
        <v>65</v>
      </c>
      <c r="R45" s="19"/>
      <c r="S45" s="19"/>
      <c r="T45" s="19">
        <v>32</v>
      </c>
      <c r="U45" s="19">
        <v>57</v>
      </c>
      <c r="V45" s="19"/>
      <c r="W45" s="19">
        <v>15</v>
      </c>
      <c r="X45" s="19"/>
      <c r="Y45" s="19"/>
      <c r="Z45" s="16">
        <f t="shared" si="1"/>
        <v>618</v>
      </c>
      <c r="AB45" s="25">
        <f t="shared" si="2"/>
        <v>-137</v>
      </c>
      <c r="AC45" s="66">
        <f t="shared" si="9"/>
        <v>-18.072042360849583</v>
      </c>
      <c r="AD45" s="25">
        <f t="shared" si="11"/>
        <v>-9191.093222785641</v>
      </c>
      <c r="AF45" s="83" t="s">
        <v>83</v>
      </c>
      <c r="AG45" s="84" t="s">
        <v>84</v>
      </c>
      <c r="AH45" s="86" t="s">
        <v>66</v>
      </c>
      <c r="AI45" s="85" t="s">
        <v>85</v>
      </c>
    </row>
    <row r="46" spans="2:35" x14ac:dyDescent="0.15">
      <c r="B46" s="42">
        <f t="shared" si="4"/>
        <v>2047</v>
      </c>
      <c r="C46" s="18">
        <f t="shared" si="5"/>
        <v>70</v>
      </c>
      <c r="D46" s="18">
        <f t="shared" si="6"/>
        <v>68</v>
      </c>
      <c r="E46" s="39">
        <f t="shared" si="7"/>
        <v>37</v>
      </c>
      <c r="F46" s="18">
        <f t="shared" si="10"/>
        <v>34</v>
      </c>
      <c r="G46" s="33"/>
      <c r="H46" s="34"/>
      <c r="I46" s="34">
        <v>351</v>
      </c>
      <c r="J46" s="34">
        <v>134</v>
      </c>
      <c r="K46" s="34"/>
      <c r="L46" s="34"/>
      <c r="M46" s="34"/>
      <c r="N46" s="35">
        <f t="shared" si="0"/>
        <v>485</v>
      </c>
      <c r="P46" s="19">
        <v>454</v>
      </c>
      <c r="Q46" s="19">
        <v>65</v>
      </c>
      <c r="R46" s="19"/>
      <c r="S46" s="19"/>
      <c r="T46" s="19">
        <v>32</v>
      </c>
      <c r="U46" s="19">
        <v>58</v>
      </c>
      <c r="V46" s="19"/>
      <c r="W46" s="19">
        <v>15</v>
      </c>
      <c r="X46" s="19"/>
      <c r="Y46" s="19"/>
      <c r="Z46" s="16">
        <f t="shared" si="1"/>
        <v>624</v>
      </c>
      <c r="AB46" s="25">
        <f t="shared" si="2"/>
        <v>-139</v>
      </c>
      <c r="AC46" s="66">
        <f t="shared" si="9"/>
        <v>-18.382186445571282</v>
      </c>
      <c r="AD46" s="25">
        <f t="shared" si="11"/>
        <v>-9348.4754092312123</v>
      </c>
      <c r="AF46" s="83" t="s">
        <v>86</v>
      </c>
      <c r="AG46" s="84" t="s">
        <v>87</v>
      </c>
      <c r="AH46" s="86" t="s">
        <v>88</v>
      </c>
      <c r="AI46" s="85" t="s">
        <v>67</v>
      </c>
    </row>
    <row r="47" spans="2:35" x14ac:dyDescent="0.15">
      <c r="B47" s="42">
        <f t="shared" si="4"/>
        <v>2048</v>
      </c>
      <c r="C47" s="18">
        <f t="shared" si="5"/>
        <v>71</v>
      </c>
      <c r="D47" s="18">
        <f t="shared" si="6"/>
        <v>69</v>
      </c>
      <c r="E47" s="39">
        <f t="shared" si="7"/>
        <v>38</v>
      </c>
      <c r="F47" s="18">
        <f t="shared" si="10"/>
        <v>35</v>
      </c>
      <c r="G47" s="33"/>
      <c r="H47" s="34"/>
      <c r="I47" s="34">
        <v>355</v>
      </c>
      <c r="J47" s="34">
        <v>135</v>
      </c>
      <c r="K47" s="34"/>
      <c r="L47" s="34"/>
      <c r="M47" s="34"/>
      <c r="N47" s="35">
        <f t="shared" si="0"/>
        <v>490</v>
      </c>
      <c r="P47" s="19">
        <v>458</v>
      </c>
      <c r="Q47" s="19">
        <v>65</v>
      </c>
      <c r="R47" s="19"/>
      <c r="S47" s="19"/>
      <c r="T47" s="19">
        <v>32</v>
      </c>
      <c r="U47" s="19">
        <v>59</v>
      </c>
      <c r="V47" s="19"/>
      <c r="W47" s="19"/>
      <c r="X47" s="19"/>
      <c r="Y47" s="19"/>
      <c r="Z47" s="16">
        <f t="shared" si="1"/>
        <v>614</v>
      </c>
      <c r="AB47" s="25">
        <f t="shared" si="2"/>
        <v>-124</v>
      </c>
      <c r="AC47" s="66">
        <f t="shared" si="9"/>
        <v>-18.696950818462426</v>
      </c>
      <c r="AD47" s="25">
        <f t="shared" si="11"/>
        <v>-9491.1723600496753</v>
      </c>
      <c r="AF47" s="83"/>
      <c r="AG47" s="84" t="s">
        <v>89</v>
      </c>
      <c r="AH47" s="86" t="s">
        <v>90</v>
      </c>
      <c r="AI47" s="85" t="s">
        <v>67</v>
      </c>
    </row>
    <row r="48" spans="2:35" x14ac:dyDescent="0.15">
      <c r="B48" s="42">
        <f t="shared" si="4"/>
        <v>2049</v>
      </c>
      <c r="C48" s="18">
        <f t="shared" si="5"/>
        <v>72</v>
      </c>
      <c r="D48" s="18">
        <f t="shared" si="6"/>
        <v>70</v>
      </c>
      <c r="E48" s="39">
        <f t="shared" si="7"/>
        <v>39</v>
      </c>
      <c r="F48" s="18">
        <f t="shared" si="10"/>
        <v>36</v>
      </c>
      <c r="G48" s="33"/>
      <c r="H48" s="34"/>
      <c r="I48" s="34">
        <v>358</v>
      </c>
      <c r="J48" s="34">
        <v>137</v>
      </c>
      <c r="K48" s="34"/>
      <c r="L48" s="34"/>
      <c r="M48" s="34"/>
      <c r="N48" s="35">
        <f t="shared" si="0"/>
        <v>495</v>
      </c>
      <c r="P48" s="19">
        <v>463</v>
      </c>
      <c r="Q48" s="19">
        <v>65</v>
      </c>
      <c r="R48" s="19"/>
      <c r="S48" s="19"/>
      <c r="T48" s="19">
        <v>32</v>
      </c>
      <c r="U48" s="19">
        <v>59</v>
      </c>
      <c r="V48" s="19"/>
      <c r="W48" s="19"/>
      <c r="X48" s="19"/>
      <c r="Y48" s="19"/>
      <c r="Z48" s="16">
        <f t="shared" si="1"/>
        <v>619</v>
      </c>
      <c r="AB48" s="25">
        <f t="shared" si="2"/>
        <v>-124</v>
      </c>
      <c r="AC48" s="66">
        <f t="shared" si="9"/>
        <v>-18.982344720099352</v>
      </c>
      <c r="AD48" s="25">
        <f t="shared" si="11"/>
        <v>-9634.154704769775</v>
      </c>
      <c r="AF48" s="83"/>
      <c r="AG48" s="84" t="s">
        <v>91</v>
      </c>
      <c r="AH48" s="86" t="s">
        <v>92</v>
      </c>
      <c r="AI48" s="85" t="s">
        <v>67</v>
      </c>
    </row>
    <row r="49" spans="2:35" x14ac:dyDescent="0.15">
      <c r="B49" s="42">
        <f t="shared" si="4"/>
        <v>2050</v>
      </c>
      <c r="C49" s="18">
        <f t="shared" si="5"/>
        <v>73</v>
      </c>
      <c r="D49" s="18">
        <f t="shared" si="6"/>
        <v>71</v>
      </c>
      <c r="E49" s="39">
        <f t="shared" si="7"/>
        <v>40</v>
      </c>
      <c r="F49" s="18">
        <f t="shared" si="10"/>
        <v>37</v>
      </c>
      <c r="G49" s="33"/>
      <c r="H49" s="34"/>
      <c r="I49" s="34">
        <v>362</v>
      </c>
      <c r="J49" s="34">
        <v>138</v>
      </c>
      <c r="K49" s="34"/>
      <c r="L49" s="34"/>
      <c r="M49" s="34"/>
      <c r="N49" s="35">
        <f t="shared" si="0"/>
        <v>500</v>
      </c>
      <c r="P49" s="19">
        <v>468</v>
      </c>
      <c r="Q49" s="19">
        <v>65</v>
      </c>
      <c r="R49" s="19"/>
      <c r="S49" s="19"/>
      <c r="T49" s="19">
        <v>32</v>
      </c>
      <c r="U49" s="19">
        <v>59</v>
      </c>
      <c r="V49" s="19"/>
      <c r="W49" s="19"/>
      <c r="X49" s="19"/>
      <c r="Y49" s="19"/>
      <c r="Z49" s="16">
        <f t="shared" si="1"/>
        <v>624</v>
      </c>
      <c r="AB49" s="25">
        <f t="shared" si="2"/>
        <v>-124</v>
      </c>
      <c r="AC49" s="66">
        <f t="shared" si="9"/>
        <v>-19.268309409539551</v>
      </c>
      <c r="AD49" s="25">
        <f t="shared" si="11"/>
        <v>-9777.4230141793141</v>
      </c>
      <c r="AF49" s="87"/>
      <c r="AG49" s="88" t="s">
        <v>97</v>
      </c>
      <c r="AH49" s="89" t="s">
        <v>95</v>
      </c>
      <c r="AI49" s="90" t="s">
        <v>67</v>
      </c>
    </row>
    <row r="50" spans="2:35" x14ac:dyDescent="0.15">
      <c r="B50" s="42">
        <f t="shared" si="4"/>
        <v>2051</v>
      </c>
      <c r="C50" s="18">
        <f t="shared" si="5"/>
        <v>74</v>
      </c>
      <c r="D50" s="18">
        <f t="shared" si="6"/>
        <v>72</v>
      </c>
      <c r="E50" s="39">
        <f t="shared" si="7"/>
        <v>41</v>
      </c>
      <c r="F50" s="18">
        <f t="shared" si="10"/>
        <v>38</v>
      </c>
      <c r="G50" s="33"/>
      <c r="H50" s="34"/>
      <c r="I50" s="34">
        <v>365</v>
      </c>
      <c r="J50" s="34">
        <v>139</v>
      </c>
      <c r="K50" s="34"/>
      <c r="L50" s="34"/>
      <c r="M50" s="34"/>
      <c r="N50" s="35">
        <f t="shared" si="0"/>
        <v>504</v>
      </c>
      <c r="P50" s="19">
        <v>472</v>
      </c>
      <c r="Q50" s="19">
        <v>65</v>
      </c>
      <c r="R50" s="19"/>
      <c r="S50" s="19"/>
      <c r="T50" s="19">
        <v>32</v>
      </c>
      <c r="U50" s="19">
        <v>59</v>
      </c>
      <c r="V50" s="19"/>
      <c r="W50" s="19"/>
      <c r="X50" s="19"/>
      <c r="Y50" s="19"/>
      <c r="Z50" s="16">
        <f t="shared" si="1"/>
        <v>628</v>
      </c>
      <c r="AB50" s="25">
        <f t="shared" si="2"/>
        <v>-124</v>
      </c>
      <c r="AC50" s="66">
        <f t="shared" si="9"/>
        <v>-19.554846028358629</v>
      </c>
      <c r="AD50" s="25">
        <f t="shared" si="11"/>
        <v>-9920.9778602076731</v>
      </c>
      <c r="AH50" s="64"/>
    </row>
    <row r="51" spans="2:35" x14ac:dyDescent="0.15">
      <c r="B51" s="42">
        <f t="shared" si="4"/>
        <v>2052</v>
      </c>
      <c r="C51" s="18">
        <f t="shared" si="5"/>
        <v>75</v>
      </c>
      <c r="D51" s="18">
        <f t="shared" si="6"/>
        <v>73</v>
      </c>
      <c r="E51" s="39">
        <f t="shared" si="7"/>
        <v>42</v>
      </c>
      <c r="F51" s="18">
        <f t="shared" si="10"/>
        <v>39</v>
      </c>
      <c r="G51" s="33"/>
      <c r="H51" s="34"/>
      <c r="I51" s="34">
        <v>369</v>
      </c>
      <c r="J51" s="34">
        <v>141</v>
      </c>
      <c r="K51" s="34"/>
      <c r="L51" s="34"/>
      <c r="M51" s="34"/>
      <c r="N51" s="35">
        <f t="shared" si="0"/>
        <v>510</v>
      </c>
      <c r="P51" s="19">
        <v>477</v>
      </c>
      <c r="Q51" s="19">
        <v>65</v>
      </c>
      <c r="R51" s="19"/>
      <c r="S51" s="19"/>
      <c r="T51" s="19">
        <v>32</v>
      </c>
      <c r="U51" s="19">
        <v>60</v>
      </c>
      <c r="V51" s="19"/>
      <c r="W51" s="19"/>
      <c r="X51" s="19"/>
      <c r="Y51" s="19"/>
      <c r="Z51" s="16">
        <f t="shared" si="1"/>
        <v>634</v>
      </c>
      <c r="AB51" s="25">
        <f t="shared" si="2"/>
        <v>-124</v>
      </c>
      <c r="AC51" s="66">
        <f t="shared" si="9"/>
        <v>-19.841955720415346</v>
      </c>
      <c r="AD51" s="25">
        <f t="shared" si="11"/>
        <v>-10064.819815928089</v>
      </c>
    </row>
    <row r="52" spans="2:35" x14ac:dyDescent="0.15">
      <c r="B52" s="42">
        <f t="shared" si="4"/>
        <v>2053</v>
      </c>
      <c r="C52" s="18">
        <f t="shared" si="5"/>
        <v>76</v>
      </c>
      <c r="D52" s="18">
        <f t="shared" si="6"/>
        <v>74</v>
      </c>
      <c r="E52" s="39">
        <f t="shared" si="7"/>
        <v>43</v>
      </c>
      <c r="F52" s="18">
        <f t="shared" si="10"/>
        <v>40</v>
      </c>
      <c r="G52" s="33"/>
      <c r="H52" s="34"/>
      <c r="I52" s="34">
        <v>373</v>
      </c>
      <c r="J52" s="34">
        <v>142</v>
      </c>
      <c r="K52" s="34"/>
      <c r="L52" s="34"/>
      <c r="M52" s="34"/>
      <c r="N52" s="35">
        <f t="shared" si="0"/>
        <v>515</v>
      </c>
      <c r="P52" s="19">
        <v>482</v>
      </c>
      <c r="Q52" s="19">
        <v>65</v>
      </c>
      <c r="R52" s="19"/>
      <c r="S52" s="19"/>
      <c r="T52" s="19">
        <v>32</v>
      </c>
      <c r="U52" s="19">
        <v>60</v>
      </c>
      <c r="V52" s="19"/>
      <c r="W52" s="19"/>
      <c r="X52" s="19"/>
      <c r="Y52" s="19"/>
      <c r="Z52" s="16">
        <f t="shared" si="1"/>
        <v>639</v>
      </c>
      <c r="AB52" s="25">
        <f t="shared" si="2"/>
        <v>-124</v>
      </c>
      <c r="AC52" s="66">
        <f t="shared" si="9"/>
        <v>-20.129639631856179</v>
      </c>
      <c r="AD52" s="25">
        <f t="shared" si="11"/>
        <v>-10208.949455559945</v>
      </c>
    </row>
    <row r="53" spans="2:35" x14ac:dyDescent="0.15">
      <c r="B53" s="42">
        <f t="shared" si="4"/>
        <v>2054</v>
      </c>
      <c r="C53" s="18">
        <f t="shared" si="5"/>
        <v>77</v>
      </c>
      <c r="D53" s="18">
        <f t="shared" si="6"/>
        <v>75</v>
      </c>
      <c r="E53" s="39">
        <f t="shared" si="7"/>
        <v>44</v>
      </c>
      <c r="F53" s="18">
        <f t="shared" si="10"/>
        <v>41</v>
      </c>
      <c r="G53" s="33"/>
      <c r="H53" s="34"/>
      <c r="I53" s="34">
        <v>376</v>
      </c>
      <c r="J53" s="34">
        <v>144</v>
      </c>
      <c r="K53" s="34"/>
      <c r="L53" s="34"/>
      <c r="M53" s="34"/>
      <c r="N53" s="35">
        <f t="shared" si="0"/>
        <v>520</v>
      </c>
      <c r="P53" s="19">
        <v>487</v>
      </c>
      <c r="Q53" s="19">
        <v>65</v>
      </c>
      <c r="R53" s="19"/>
      <c r="S53" s="19"/>
      <c r="T53" s="19">
        <v>32</v>
      </c>
      <c r="U53" s="19">
        <v>61</v>
      </c>
      <c r="V53" s="19"/>
      <c r="W53" s="19"/>
      <c r="X53" s="19"/>
      <c r="Y53" s="19"/>
      <c r="Z53" s="16">
        <f t="shared" si="1"/>
        <v>645</v>
      </c>
      <c r="AB53" s="25">
        <f t="shared" si="2"/>
        <v>-125</v>
      </c>
      <c r="AC53" s="66">
        <f t="shared" si="9"/>
        <v>-20.417898911119892</v>
      </c>
      <c r="AD53" s="25">
        <f t="shared" si="11"/>
        <v>-10354.367354471065</v>
      </c>
    </row>
    <row r="54" spans="2:35" x14ac:dyDescent="0.15">
      <c r="B54" s="42">
        <f t="shared" si="4"/>
        <v>2055</v>
      </c>
      <c r="C54" s="18">
        <f t="shared" si="5"/>
        <v>78</v>
      </c>
      <c r="D54" s="18">
        <f t="shared" si="6"/>
        <v>76</v>
      </c>
      <c r="E54" s="39">
        <f t="shared" si="7"/>
        <v>45</v>
      </c>
      <c r="F54" s="18">
        <f t="shared" si="10"/>
        <v>42</v>
      </c>
      <c r="G54" s="33"/>
      <c r="H54" s="34"/>
      <c r="I54" s="34">
        <v>380</v>
      </c>
      <c r="J54" s="34">
        <v>145</v>
      </c>
      <c r="K54" s="34"/>
      <c r="L54" s="34"/>
      <c r="M54" s="34"/>
      <c r="N54" s="35">
        <f t="shared" si="0"/>
        <v>525</v>
      </c>
      <c r="P54" s="19">
        <v>492</v>
      </c>
      <c r="Q54" s="19">
        <v>65</v>
      </c>
      <c r="R54" s="19"/>
      <c r="S54" s="19"/>
      <c r="T54" s="19">
        <v>32</v>
      </c>
      <c r="U54" s="19">
        <v>62</v>
      </c>
      <c r="V54" s="19"/>
      <c r="W54" s="19"/>
      <c r="X54" s="19"/>
      <c r="Y54" s="19"/>
      <c r="Z54" s="16">
        <f t="shared" si="1"/>
        <v>651</v>
      </c>
      <c r="AB54" s="25">
        <f t="shared" si="2"/>
        <v>-126</v>
      </c>
      <c r="AC54" s="66">
        <f t="shared" si="9"/>
        <v>-20.708734708942131</v>
      </c>
      <c r="AD54" s="25">
        <f t="shared" si="11"/>
        <v>-10501.076089180007</v>
      </c>
    </row>
    <row r="55" spans="2:35" x14ac:dyDescent="0.15">
      <c r="B55" s="42">
        <f t="shared" si="4"/>
        <v>2056</v>
      </c>
      <c r="C55" s="18">
        <f t="shared" si="5"/>
        <v>79</v>
      </c>
      <c r="D55" s="18">
        <f t="shared" si="6"/>
        <v>77</v>
      </c>
      <c r="E55" s="39">
        <f t="shared" si="7"/>
        <v>46</v>
      </c>
      <c r="F55" s="18">
        <f t="shared" si="10"/>
        <v>43</v>
      </c>
      <c r="G55" s="33"/>
      <c r="H55" s="34"/>
      <c r="I55" s="34">
        <v>384</v>
      </c>
      <c r="J55" s="34">
        <v>147</v>
      </c>
      <c r="K55" s="34"/>
      <c r="L55" s="34"/>
      <c r="M55" s="34"/>
      <c r="N55" s="35">
        <f t="shared" si="0"/>
        <v>531</v>
      </c>
      <c r="P55" s="19">
        <v>496</v>
      </c>
      <c r="Q55" s="19">
        <v>65</v>
      </c>
      <c r="R55" s="19"/>
      <c r="S55" s="19"/>
      <c r="T55" s="19">
        <v>32</v>
      </c>
      <c r="U55" s="19">
        <v>62</v>
      </c>
      <c r="V55" s="19"/>
      <c r="W55" s="19"/>
      <c r="X55" s="19"/>
      <c r="Y55" s="19"/>
      <c r="Z55" s="16">
        <f t="shared" si="1"/>
        <v>655</v>
      </c>
      <c r="AB55" s="25">
        <f t="shared" si="2"/>
        <v>-124</v>
      </c>
      <c r="AC55" s="66">
        <f t="shared" si="9"/>
        <v>-21.002152178360014</v>
      </c>
      <c r="AD55" s="25">
        <f t="shared" si="11"/>
        <v>-10646.078241358367</v>
      </c>
    </row>
    <row r="56" spans="2:35" x14ac:dyDescent="0.15">
      <c r="B56" s="42">
        <f t="shared" si="4"/>
        <v>2057</v>
      </c>
      <c r="C56" s="18">
        <f t="shared" si="5"/>
        <v>80</v>
      </c>
      <c r="D56" s="18">
        <f t="shared" si="6"/>
        <v>78</v>
      </c>
      <c r="E56" s="39">
        <f t="shared" si="7"/>
        <v>47</v>
      </c>
      <c r="F56" s="18">
        <f t="shared" si="10"/>
        <v>44</v>
      </c>
      <c r="G56" s="33"/>
      <c r="H56" s="34"/>
      <c r="I56" s="34">
        <v>388</v>
      </c>
      <c r="J56" s="34">
        <v>148</v>
      </c>
      <c r="K56" s="34"/>
      <c r="L56" s="34"/>
      <c r="M56" s="34"/>
      <c r="N56" s="35">
        <f t="shared" si="0"/>
        <v>536</v>
      </c>
      <c r="P56" s="19">
        <v>501</v>
      </c>
      <c r="Q56" s="19">
        <v>65</v>
      </c>
      <c r="R56" s="19"/>
      <c r="S56" s="19"/>
      <c r="T56" s="19">
        <v>32</v>
      </c>
      <c r="U56" s="19">
        <v>63</v>
      </c>
      <c r="V56" s="19"/>
      <c r="W56" s="19"/>
      <c r="X56" s="19"/>
      <c r="Y56" s="19"/>
      <c r="Z56" s="16">
        <f t="shared" si="1"/>
        <v>661</v>
      </c>
      <c r="AB56" s="25">
        <f t="shared" si="2"/>
        <v>-125</v>
      </c>
      <c r="AC56" s="66">
        <f t="shared" si="9"/>
        <v>-21.292156482716734</v>
      </c>
      <c r="AD56" s="25">
        <f t="shared" si="11"/>
        <v>-10792.370397841085</v>
      </c>
    </row>
    <row r="57" spans="2:35" x14ac:dyDescent="0.15">
      <c r="B57" s="42">
        <f t="shared" si="4"/>
        <v>2058</v>
      </c>
      <c r="C57" s="18"/>
      <c r="D57" s="18">
        <f t="shared" si="6"/>
        <v>79</v>
      </c>
      <c r="E57" s="39">
        <f t="shared" si="7"/>
        <v>48</v>
      </c>
      <c r="F57" s="18">
        <f t="shared" si="10"/>
        <v>45</v>
      </c>
      <c r="G57" s="33"/>
      <c r="H57" s="34"/>
      <c r="I57" s="34"/>
      <c r="J57" s="34">
        <v>149</v>
      </c>
      <c r="K57" s="34">
        <v>175</v>
      </c>
      <c r="L57" s="34"/>
      <c r="M57" s="34"/>
      <c r="N57" s="35">
        <f t="shared" si="0"/>
        <v>324</v>
      </c>
      <c r="P57" s="19">
        <v>405</v>
      </c>
      <c r="Q57" s="19">
        <v>65</v>
      </c>
      <c r="R57" s="19"/>
      <c r="S57" s="19"/>
      <c r="T57" s="19">
        <v>2</v>
      </c>
      <c r="U57" s="19">
        <v>18</v>
      </c>
      <c r="V57" s="19">
        <v>474</v>
      </c>
      <c r="W57" s="19"/>
      <c r="X57" s="19"/>
      <c r="Y57" s="19"/>
      <c r="Z57" s="16">
        <f t="shared" si="1"/>
        <v>964</v>
      </c>
      <c r="AB57" s="25">
        <f t="shared" si="2"/>
        <v>-640</v>
      </c>
      <c r="AC57" s="66">
        <f t="shared" si="9"/>
        <v>-21.584740795682169</v>
      </c>
      <c r="AD57" s="25">
        <f t="shared" si="11"/>
        <v>-11453.955138636768</v>
      </c>
    </row>
    <row r="58" spans="2:35" x14ac:dyDescent="0.15">
      <c r="B58" s="42">
        <f t="shared" si="4"/>
        <v>2059</v>
      </c>
      <c r="C58" s="18"/>
      <c r="D58" s="18">
        <f t="shared" si="6"/>
        <v>80</v>
      </c>
      <c r="E58" s="39">
        <f t="shared" si="7"/>
        <v>49</v>
      </c>
      <c r="F58" s="18">
        <f t="shared" si="10"/>
        <v>46</v>
      </c>
      <c r="G58" s="33"/>
      <c r="H58" s="34"/>
      <c r="I58" s="34"/>
      <c r="J58" s="34">
        <v>151</v>
      </c>
      <c r="K58" s="34">
        <v>177</v>
      </c>
      <c r="L58" s="34"/>
      <c r="M58" s="34"/>
      <c r="N58" s="35">
        <f t="shared" si="0"/>
        <v>328</v>
      </c>
      <c r="P58" s="19">
        <v>409</v>
      </c>
      <c r="Q58" s="19">
        <v>65</v>
      </c>
      <c r="R58" s="19"/>
      <c r="S58" s="19"/>
      <c r="T58" s="19">
        <v>2</v>
      </c>
      <c r="U58" s="19">
        <v>5</v>
      </c>
      <c r="V58" s="19"/>
      <c r="W58" s="19"/>
      <c r="X58" s="19"/>
      <c r="Y58" s="19"/>
      <c r="Z58" s="16">
        <f t="shared" si="1"/>
        <v>481</v>
      </c>
      <c r="AB58" s="25">
        <f t="shared" si="2"/>
        <v>-153</v>
      </c>
      <c r="AC58" s="66">
        <f t="shared" si="9"/>
        <v>-22.907910277273537</v>
      </c>
      <c r="AD58" s="25">
        <f t="shared" si="11"/>
        <v>-11629.863048914041</v>
      </c>
    </row>
    <row r="59" spans="2:35" x14ac:dyDescent="0.15">
      <c r="B59" s="42">
        <f t="shared" si="4"/>
        <v>2060</v>
      </c>
      <c r="C59" s="18"/>
      <c r="D59" s="18">
        <f t="shared" si="6"/>
        <v>81</v>
      </c>
      <c r="E59" s="39">
        <f t="shared" si="7"/>
        <v>50</v>
      </c>
      <c r="F59" s="18">
        <f t="shared" si="10"/>
        <v>47</v>
      </c>
      <c r="G59" s="33"/>
      <c r="H59" s="34"/>
      <c r="I59" s="34"/>
      <c r="J59" s="34">
        <v>152</v>
      </c>
      <c r="K59" s="34">
        <v>178</v>
      </c>
      <c r="L59" s="34"/>
      <c r="M59" s="34"/>
      <c r="N59" s="35">
        <f t="shared" si="0"/>
        <v>330</v>
      </c>
      <c r="P59" s="19">
        <v>413</v>
      </c>
      <c r="Q59" s="19">
        <v>65</v>
      </c>
      <c r="R59" s="19"/>
      <c r="S59" s="19"/>
      <c r="T59" s="19">
        <v>2</v>
      </c>
      <c r="U59" s="19">
        <v>5</v>
      </c>
      <c r="V59" s="19"/>
      <c r="W59" s="19"/>
      <c r="X59" s="19"/>
      <c r="Y59" s="19"/>
      <c r="Z59" s="16">
        <f t="shared" si="1"/>
        <v>485</v>
      </c>
      <c r="AB59" s="25">
        <f t="shared" si="2"/>
        <v>-155</v>
      </c>
      <c r="AC59" s="66">
        <f t="shared" si="9"/>
        <v>-23.259726097828082</v>
      </c>
      <c r="AD59" s="25">
        <f t="shared" si="11"/>
        <v>-11808.122775011869</v>
      </c>
    </row>
    <row r="60" spans="2:35" x14ac:dyDescent="0.15">
      <c r="B60" s="42">
        <f t="shared" si="4"/>
        <v>2061</v>
      </c>
      <c r="C60" s="18"/>
      <c r="D60" s="18">
        <f t="shared" si="6"/>
        <v>82</v>
      </c>
      <c r="E60" s="39">
        <f t="shared" si="7"/>
        <v>51</v>
      </c>
      <c r="F60" s="18">
        <f t="shared" si="10"/>
        <v>48</v>
      </c>
      <c r="G60" s="33"/>
      <c r="H60" s="34"/>
      <c r="I60" s="34"/>
      <c r="J60" s="34">
        <v>154</v>
      </c>
      <c r="K60" s="34">
        <v>180</v>
      </c>
      <c r="L60" s="34"/>
      <c r="M60" s="34"/>
      <c r="N60" s="35">
        <f t="shared" si="0"/>
        <v>334</v>
      </c>
      <c r="P60" s="19">
        <v>417</v>
      </c>
      <c r="Q60" s="19">
        <v>65</v>
      </c>
      <c r="R60" s="19"/>
      <c r="S60" s="19"/>
      <c r="T60" s="19">
        <v>2</v>
      </c>
      <c r="U60" s="19">
        <v>8</v>
      </c>
      <c r="V60" s="19"/>
      <c r="W60" s="19"/>
      <c r="X60" s="19"/>
      <c r="Y60" s="19"/>
      <c r="Z60" s="16">
        <f t="shared" si="1"/>
        <v>492</v>
      </c>
      <c r="AB60" s="25">
        <f t="shared" si="2"/>
        <v>-158</v>
      </c>
      <c r="AC60" s="66">
        <f t="shared" si="9"/>
        <v>-23.616245550023738</v>
      </c>
      <c r="AD60" s="25">
        <f t="shared" si="11"/>
        <v>-11989.739020561892</v>
      </c>
    </row>
    <row r="61" spans="2:35" x14ac:dyDescent="0.15">
      <c r="B61" s="42">
        <f t="shared" si="4"/>
        <v>2062</v>
      </c>
      <c r="C61" s="18"/>
      <c r="D61" s="18">
        <f t="shared" si="6"/>
        <v>83</v>
      </c>
      <c r="E61" s="39">
        <f t="shared" si="7"/>
        <v>52</v>
      </c>
      <c r="F61" s="18">
        <f t="shared" si="10"/>
        <v>49</v>
      </c>
      <c r="G61" s="33"/>
      <c r="H61" s="34"/>
      <c r="I61" s="34"/>
      <c r="J61" s="34">
        <v>156</v>
      </c>
      <c r="K61" s="34">
        <v>182</v>
      </c>
      <c r="L61" s="34"/>
      <c r="M61" s="34"/>
      <c r="N61" s="35">
        <f t="shared" si="0"/>
        <v>338</v>
      </c>
      <c r="P61" s="19">
        <v>422</v>
      </c>
      <c r="Q61" s="19">
        <v>65</v>
      </c>
      <c r="R61" s="19"/>
      <c r="S61" s="19"/>
      <c r="T61" s="19">
        <v>2</v>
      </c>
      <c r="U61" s="19">
        <v>8</v>
      </c>
      <c r="V61" s="19"/>
      <c r="W61" s="19"/>
      <c r="X61" s="19"/>
      <c r="Y61" s="19"/>
      <c r="Z61" s="16">
        <f t="shared" si="1"/>
        <v>497</v>
      </c>
      <c r="AB61" s="25">
        <f t="shared" si="2"/>
        <v>-159</v>
      </c>
      <c r="AC61" s="66">
        <f t="shared" si="9"/>
        <v>-23.979478041123784</v>
      </c>
      <c r="AD61" s="25">
        <f t="shared" si="11"/>
        <v>-12172.718498603015</v>
      </c>
    </row>
    <row r="62" spans="2:35" x14ac:dyDescent="0.15">
      <c r="B62" s="42">
        <f t="shared" si="4"/>
        <v>2063</v>
      </c>
      <c r="C62" s="18"/>
      <c r="D62" s="18">
        <f t="shared" si="6"/>
        <v>84</v>
      </c>
      <c r="E62" s="39">
        <f t="shared" si="7"/>
        <v>53</v>
      </c>
      <c r="F62" s="18">
        <f t="shared" si="10"/>
        <v>50</v>
      </c>
      <c r="G62" s="33"/>
      <c r="H62" s="34"/>
      <c r="I62" s="34"/>
      <c r="J62" s="34">
        <v>157</v>
      </c>
      <c r="K62" s="34">
        <v>184</v>
      </c>
      <c r="L62" s="34"/>
      <c r="M62" s="34"/>
      <c r="N62" s="35">
        <f t="shared" si="0"/>
        <v>341</v>
      </c>
      <c r="P62" s="19">
        <v>426</v>
      </c>
      <c r="Q62" s="19">
        <v>65</v>
      </c>
      <c r="R62" s="19"/>
      <c r="S62" s="19"/>
      <c r="T62" s="19">
        <v>2</v>
      </c>
      <c r="U62" s="19">
        <v>8</v>
      </c>
      <c r="V62" s="19"/>
      <c r="W62" s="19"/>
      <c r="X62" s="19"/>
      <c r="Y62" s="19"/>
      <c r="Z62" s="16">
        <f t="shared" si="1"/>
        <v>501</v>
      </c>
      <c r="AB62" s="25">
        <f t="shared" si="2"/>
        <v>-160</v>
      </c>
      <c r="AC62" s="66">
        <f t="shared" si="9"/>
        <v>-24.345436997206029</v>
      </c>
      <c r="AD62" s="25">
        <f t="shared" si="11"/>
        <v>-12357.063935600221</v>
      </c>
    </row>
    <row r="63" spans="2:35" x14ac:dyDescent="0.15">
      <c r="B63" s="42">
        <f t="shared" si="4"/>
        <v>2064</v>
      </c>
      <c r="C63" s="18"/>
      <c r="D63" s="18">
        <f t="shared" si="6"/>
        <v>85</v>
      </c>
      <c r="E63" s="39">
        <f t="shared" si="7"/>
        <v>54</v>
      </c>
      <c r="F63" s="18">
        <f t="shared" si="10"/>
        <v>51</v>
      </c>
      <c r="G63" s="33"/>
      <c r="H63" s="34"/>
      <c r="I63" s="34"/>
      <c r="J63" s="34">
        <v>159</v>
      </c>
      <c r="K63" s="34">
        <v>186</v>
      </c>
      <c r="L63" s="34"/>
      <c r="M63" s="34"/>
      <c r="N63" s="35">
        <f t="shared" si="0"/>
        <v>345</v>
      </c>
      <c r="P63" s="19">
        <v>430</v>
      </c>
      <c r="Q63" s="19">
        <v>65</v>
      </c>
      <c r="R63" s="19"/>
      <c r="S63" s="19"/>
      <c r="T63" s="19">
        <v>2</v>
      </c>
      <c r="U63" s="19">
        <v>8</v>
      </c>
      <c r="V63" s="19"/>
      <c r="W63" s="19"/>
      <c r="X63" s="19"/>
      <c r="Y63" s="19"/>
      <c r="Z63" s="16">
        <f t="shared" si="1"/>
        <v>505</v>
      </c>
      <c r="AB63" s="25">
        <f t="shared" si="2"/>
        <v>-160</v>
      </c>
      <c r="AC63" s="66">
        <f t="shared" si="9"/>
        <v>-24.714127871200443</v>
      </c>
      <c r="AD63" s="25">
        <f t="shared" si="11"/>
        <v>-12541.778063471422</v>
      </c>
    </row>
    <row r="64" spans="2:35" x14ac:dyDescent="0.15">
      <c r="B64" s="42">
        <f t="shared" si="4"/>
        <v>2065</v>
      </c>
      <c r="C64" s="18"/>
      <c r="D64" s="18">
        <f t="shared" si="6"/>
        <v>86</v>
      </c>
      <c r="E64" s="39">
        <f t="shared" si="7"/>
        <v>55</v>
      </c>
      <c r="F64" s="18">
        <f t="shared" si="10"/>
        <v>52</v>
      </c>
      <c r="G64" s="33"/>
      <c r="H64" s="34"/>
      <c r="I64" s="34"/>
      <c r="J64" s="34">
        <v>160</v>
      </c>
      <c r="K64" s="34">
        <v>188</v>
      </c>
      <c r="L64" s="34"/>
      <c r="M64" s="34"/>
      <c r="N64" s="35">
        <f t="shared" si="0"/>
        <v>348</v>
      </c>
      <c r="P64" s="19">
        <v>434</v>
      </c>
      <c r="Q64" s="19">
        <v>65</v>
      </c>
      <c r="R64" s="19"/>
      <c r="S64" s="19"/>
      <c r="T64" s="19">
        <v>2</v>
      </c>
      <c r="U64" s="19">
        <v>8</v>
      </c>
      <c r="V64" s="19"/>
      <c r="W64" s="19"/>
      <c r="X64" s="19"/>
      <c r="Y64" s="19"/>
      <c r="Z64" s="16">
        <f t="shared" si="1"/>
        <v>509</v>
      </c>
      <c r="AB64" s="25">
        <f t="shared" si="2"/>
        <v>-161</v>
      </c>
      <c r="AC64" s="66">
        <f t="shared" si="9"/>
        <v>-25.083556126942845</v>
      </c>
      <c r="AD64" s="25">
        <f t="shared" si="11"/>
        <v>-12727.861619598365</v>
      </c>
    </row>
    <row r="65" spans="2:31" x14ac:dyDescent="0.15">
      <c r="B65" s="42">
        <f t="shared" si="4"/>
        <v>2066</v>
      </c>
      <c r="C65" s="18"/>
      <c r="D65" s="18">
        <f t="shared" si="6"/>
        <v>87</v>
      </c>
      <c r="E65" s="39">
        <f t="shared" si="7"/>
        <v>56</v>
      </c>
      <c r="F65" s="18">
        <f t="shared" si="10"/>
        <v>53</v>
      </c>
      <c r="G65" s="33"/>
      <c r="H65" s="34"/>
      <c r="I65" s="34"/>
      <c r="J65" s="34">
        <v>162</v>
      </c>
      <c r="K65" s="34">
        <v>189</v>
      </c>
      <c r="L65" s="34"/>
      <c r="M65" s="34"/>
      <c r="N65" s="35">
        <f t="shared" si="0"/>
        <v>351</v>
      </c>
      <c r="P65" s="19">
        <v>439</v>
      </c>
      <c r="Q65" s="19">
        <v>65</v>
      </c>
      <c r="R65" s="19"/>
      <c r="S65" s="19"/>
      <c r="T65" s="19">
        <v>2</v>
      </c>
      <c r="U65" s="19">
        <v>9</v>
      </c>
      <c r="V65" s="19"/>
      <c r="W65" s="19"/>
      <c r="X65" s="19"/>
      <c r="Y65" s="19"/>
      <c r="Z65" s="16">
        <f t="shared" si="1"/>
        <v>515</v>
      </c>
      <c r="AB65" s="25">
        <f t="shared" si="2"/>
        <v>-164</v>
      </c>
      <c r="AC65" s="66">
        <f t="shared" si="9"/>
        <v>-25.455723239196729</v>
      </c>
      <c r="AD65" s="25">
        <f t="shared" si="11"/>
        <v>-12917.317342837561</v>
      </c>
    </row>
    <row r="66" spans="2:31" ht="18.75" customHeight="1" x14ac:dyDescent="0.15">
      <c r="B66" s="42">
        <f t="shared" si="4"/>
        <v>2067</v>
      </c>
      <c r="C66" s="18"/>
      <c r="D66" s="18"/>
      <c r="E66" s="40">
        <f t="shared" si="7"/>
        <v>57</v>
      </c>
      <c r="F66" s="20">
        <f t="shared" si="10"/>
        <v>54</v>
      </c>
      <c r="G66" s="36"/>
      <c r="H66" s="37"/>
      <c r="I66" s="37"/>
      <c r="J66" s="37"/>
      <c r="K66" s="37"/>
      <c r="L66" s="37"/>
      <c r="M66" s="37"/>
      <c r="N66" s="38" t="s">
        <v>31</v>
      </c>
      <c r="P66" s="13"/>
      <c r="Q66" s="13"/>
      <c r="R66" s="13"/>
      <c r="S66" s="13"/>
      <c r="T66" s="19"/>
      <c r="U66" s="13"/>
      <c r="V66" s="19">
        <v>519</v>
      </c>
      <c r="W66" s="13"/>
      <c r="X66" s="13"/>
      <c r="Y66" s="13"/>
      <c r="Z66" s="16">
        <f t="shared" si="1"/>
        <v>519</v>
      </c>
      <c r="AB66" s="68">
        <v>-519</v>
      </c>
      <c r="AC66" s="69">
        <v>-27</v>
      </c>
      <c r="AD66" s="68">
        <f t="shared" si="11"/>
        <v>-13463.317342837561</v>
      </c>
      <c r="AE66" s="70"/>
    </row>
    <row r="67" spans="2:31" ht="4.5" customHeight="1" x14ac:dyDescent="0.15">
      <c r="B67" s="21"/>
      <c r="C67" s="22"/>
      <c r="D67" s="22"/>
      <c r="E67" s="22"/>
      <c r="F67" s="22"/>
      <c r="G67" s="23"/>
      <c r="H67" s="24"/>
      <c r="I67" s="24"/>
      <c r="J67" s="24"/>
      <c r="K67" s="24"/>
      <c r="L67" s="24"/>
      <c r="M67" s="24"/>
      <c r="N67" s="24"/>
    </row>
    <row r="68" spans="2:31" x14ac:dyDescent="0.15">
      <c r="B68" s="73" t="s">
        <v>30</v>
      </c>
      <c r="C68" s="73"/>
      <c r="D68" s="73"/>
      <c r="E68" s="73"/>
      <c r="F68" s="73"/>
      <c r="G68" s="15">
        <f>SUM(G11:G66)</f>
        <v>37884</v>
      </c>
      <c r="H68" s="15">
        <f t="shared" ref="H68:Z68" si="12">SUM(H11:H66)</f>
        <v>494</v>
      </c>
      <c r="I68" s="15">
        <f t="shared" si="12"/>
        <v>5862</v>
      </c>
      <c r="J68" s="15">
        <f t="shared" si="12"/>
        <v>3344</v>
      </c>
      <c r="K68" s="15">
        <f t="shared" si="12"/>
        <v>1639</v>
      </c>
      <c r="L68" s="15">
        <f t="shared" si="12"/>
        <v>0</v>
      </c>
      <c r="M68" s="15">
        <f t="shared" si="12"/>
        <v>7580</v>
      </c>
      <c r="N68" s="15">
        <f t="shared" si="12"/>
        <v>56803</v>
      </c>
      <c r="O68" s="28"/>
      <c r="P68" s="15">
        <f t="shared" si="12"/>
        <v>28128</v>
      </c>
      <c r="Q68" s="15">
        <f t="shared" si="12"/>
        <v>9935</v>
      </c>
      <c r="R68" s="15">
        <f t="shared" si="12"/>
        <v>7999.2094158152568</v>
      </c>
      <c r="S68" s="15">
        <f t="shared" si="12"/>
        <v>2975</v>
      </c>
      <c r="T68" s="15">
        <f t="shared" si="12"/>
        <v>3457</v>
      </c>
      <c r="U68" s="15">
        <f t="shared" si="12"/>
        <v>13672</v>
      </c>
      <c r="V68" s="15">
        <f t="shared" si="12"/>
        <v>993</v>
      </c>
      <c r="W68" s="15">
        <f t="shared" si="12"/>
        <v>659</v>
      </c>
      <c r="X68" s="15">
        <f t="shared" si="12"/>
        <v>2824.3199501723357</v>
      </c>
      <c r="Y68" s="15"/>
      <c r="Z68" s="15">
        <f t="shared" si="12"/>
        <v>70642.529365987604</v>
      </c>
      <c r="AA68" s="28"/>
      <c r="AB68" s="11"/>
      <c r="AC68" s="11"/>
      <c r="AD68" s="27"/>
    </row>
  </sheetData>
  <mergeCells count="8">
    <mergeCell ref="G10:M10"/>
    <mergeCell ref="P10:X10"/>
    <mergeCell ref="AB10:AD10"/>
    <mergeCell ref="B68:F68"/>
    <mergeCell ref="E8:F8"/>
    <mergeCell ref="B6:D8"/>
    <mergeCell ref="E7:F7"/>
    <mergeCell ref="E6:F6"/>
  </mergeCells>
  <phoneticPr fontId="2"/>
  <pageMargins left="0.7" right="0.7" top="0.75" bottom="0.75" header="0.3" footer="0.3"/>
  <pageSetup paperSize="9" scale="11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勤務医</vt:lpstr>
      <vt:lpstr>Sheet3</vt:lpstr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matsuki</dc:creator>
  <cp:lastModifiedBy>legal7</cp:lastModifiedBy>
  <dcterms:created xsi:type="dcterms:W3CDTF">2012-06-29T23:02:38Z</dcterms:created>
  <dcterms:modified xsi:type="dcterms:W3CDTF">2012-08-20T02:59:58Z</dcterms:modified>
</cp:coreProperties>
</file>